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erver\public\町村会\ホームページ管理\町村会ＨＰ\sougou\yousiki\"/>
    </mc:Choice>
  </mc:AlternateContent>
  <xr:revisionPtr revIDLastSave="0" documentId="13_ncr:1_{FE68A92D-2C17-4E8A-9CA6-5DBC500AC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（入力はこのシートにしてください）" sheetId="2" r:id="rId1"/>
    <sheet name="２" sheetId="12" r:id="rId2"/>
    <sheet name="３" sheetId="15" r:id="rId3"/>
    <sheet name="４" sheetId="16" r:id="rId4"/>
  </sheets>
  <definedNames>
    <definedName name="_xlnm.Print_Area" localSheetId="0">'1（入力はこのシートにしてください）'!$A$1:$Y$40</definedName>
    <definedName name="_xlnm.Print_Area" localSheetId="1">'２'!$A$1:$Y$40</definedName>
    <definedName name="_xlnm.Print_Area" localSheetId="2">'３'!$A$1:$Y$30</definedName>
    <definedName name="_xlnm.Print_Area" localSheetId="3">'４'!$A$1:$Y$30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2" l="1"/>
  <c r="I23" i="12"/>
  <c r="I24" i="12"/>
  <c r="R22" i="12"/>
  <c r="R23" i="12"/>
  <c r="R24" i="12"/>
  <c r="C20" i="16"/>
  <c r="C19" i="16"/>
  <c r="C18" i="16"/>
  <c r="C17" i="16"/>
  <c r="C16" i="16"/>
  <c r="T4" i="16"/>
  <c r="P4" i="16"/>
  <c r="C3" i="16"/>
  <c r="C20" i="15"/>
  <c r="C19" i="15"/>
  <c r="C18" i="15"/>
  <c r="C17" i="15"/>
  <c r="C16" i="15"/>
  <c r="T4" i="15"/>
  <c r="P4" i="15"/>
  <c r="C3" i="15"/>
  <c r="T28" i="12"/>
  <c r="T27" i="12"/>
  <c r="T25" i="12"/>
  <c r="H38" i="12"/>
  <c r="H37" i="12"/>
  <c r="H33" i="12"/>
  <c r="H32" i="12"/>
  <c r="H31" i="12"/>
  <c r="H29" i="12"/>
  <c r="O29" i="12"/>
  <c r="C20" i="12"/>
  <c r="C19" i="12"/>
  <c r="C18" i="12"/>
  <c r="C17" i="12"/>
  <c r="C16" i="12"/>
  <c r="T4" i="12"/>
  <c r="P4" i="12"/>
  <c r="F26" i="12" s="1"/>
  <c r="C3" i="12"/>
  <c r="H39" i="2"/>
  <c r="H39" i="12" s="1"/>
  <c r="H34" i="2"/>
  <c r="U9" i="2" s="1"/>
  <c r="W13" i="2"/>
  <c r="W13" i="16" s="1"/>
  <c r="V13" i="2"/>
  <c r="V13" i="16" s="1"/>
  <c r="U13" i="2"/>
  <c r="U13" i="16" s="1"/>
  <c r="T13" i="2"/>
  <c r="T13" i="16" s="1"/>
  <c r="Q13" i="2"/>
  <c r="Q13" i="15" s="1"/>
  <c r="P13" i="2"/>
  <c r="P13" i="15" s="1"/>
  <c r="N13" i="2"/>
  <c r="N13" i="15" s="1"/>
  <c r="L13" i="2"/>
  <c r="L13" i="12" s="1"/>
  <c r="J13" i="2"/>
  <c r="J13" i="12" s="1"/>
  <c r="H25" i="2"/>
  <c r="F26" i="2"/>
  <c r="N13" i="16" l="1"/>
  <c r="N13" i="12"/>
  <c r="J13" i="16"/>
  <c r="P13" i="12"/>
  <c r="L13" i="16"/>
  <c r="T13" i="15"/>
  <c r="Q13" i="12"/>
  <c r="U13" i="15"/>
  <c r="U13" i="12"/>
  <c r="W13" i="15"/>
  <c r="P13" i="16"/>
  <c r="V13" i="12"/>
  <c r="Q13" i="16"/>
  <c r="T13" i="12"/>
  <c r="V13" i="15"/>
  <c r="W13" i="12"/>
  <c r="L13" i="15"/>
  <c r="J13" i="15"/>
  <c r="V9" i="2"/>
  <c r="L9" i="2"/>
  <c r="Q9" i="2"/>
  <c r="W9" i="2"/>
  <c r="J9" i="2"/>
  <c r="N9" i="2"/>
  <c r="T9" i="2"/>
  <c r="P9" i="2"/>
  <c r="W11" i="2"/>
  <c r="H35" i="12"/>
  <c r="H25" i="12"/>
  <c r="H34" i="12"/>
  <c r="J11" i="2"/>
  <c r="L11" i="2"/>
  <c r="N11" i="2"/>
  <c r="P11" i="2"/>
  <c r="Q11" i="2"/>
  <c r="T11" i="2"/>
  <c r="U11" i="2"/>
  <c r="V11" i="2"/>
  <c r="H28" i="2"/>
  <c r="H28" i="12" s="1"/>
  <c r="H27" i="2"/>
  <c r="H27" i="12" s="1"/>
  <c r="T11" i="12" l="1"/>
  <c r="T11" i="15"/>
  <c r="T11" i="16"/>
  <c r="P11" i="12"/>
  <c r="P11" i="15"/>
  <c r="P11" i="16"/>
  <c r="W11" i="15"/>
  <c r="W11" i="16"/>
  <c r="N11" i="12"/>
  <c r="N11" i="15"/>
  <c r="N11" i="16"/>
  <c r="Q11" i="12"/>
  <c r="Q11" i="15"/>
  <c r="Q11" i="16"/>
  <c r="L11" i="12"/>
  <c r="L11" i="15"/>
  <c r="L11" i="16"/>
  <c r="U11" i="12"/>
  <c r="U11" i="15"/>
  <c r="U11" i="16"/>
  <c r="J11" i="12"/>
  <c r="J11" i="16"/>
  <c r="J11" i="15"/>
  <c r="V11" i="12"/>
  <c r="V11" i="16"/>
  <c r="V11" i="15"/>
  <c r="W9" i="12"/>
  <c r="W9" i="15"/>
  <c r="W9" i="16"/>
  <c r="N9" i="12"/>
  <c r="N9" i="15"/>
  <c r="N9" i="16"/>
  <c r="J9" i="12"/>
  <c r="J9" i="15"/>
  <c r="J9" i="16"/>
  <c r="U9" i="12"/>
  <c r="U9" i="15"/>
  <c r="U9" i="16"/>
  <c r="P9" i="12"/>
  <c r="P9" i="15"/>
  <c r="P9" i="16"/>
  <c r="Q9" i="12"/>
  <c r="Q9" i="15"/>
  <c r="Q9" i="16"/>
  <c r="V9" i="12"/>
  <c r="V9" i="15"/>
  <c r="V9" i="16"/>
  <c r="T9" i="12"/>
  <c r="T9" i="15"/>
  <c r="T9" i="16"/>
  <c r="L9" i="12"/>
  <c r="L9" i="15"/>
  <c r="L9" i="16"/>
  <c r="W11" i="12"/>
  <c r="H30" i="2"/>
  <c r="N7" i="2" l="1"/>
  <c r="N15" i="2"/>
  <c r="L15" i="2"/>
  <c r="J15" i="2"/>
  <c r="P7" i="2"/>
  <c r="J7" i="2"/>
  <c r="W7" i="2"/>
  <c r="W15" i="2"/>
  <c r="T15" i="2"/>
  <c r="V7" i="2"/>
  <c r="Q15" i="2"/>
  <c r="U7" i="2"/>
  <c r="P15" i="2"/>
  <c r="T7" i="2"/>
  <c r="Q7" i="2"/>
  <c r="L7" i="2"/>
  <c r="V15" i="2"/>
  <c r="U15" i="2"/>
  <c r="H30" i="12"/>
  <c r="T7" i="12" l="1"/>
  <c r="T7" i="15"/>
  <c r="T7" i="16"/>
  <c r="Q7" i="12"/>
  <c r="Q7" i="16"/>
  <c r="Q7" i="15"/>
  <c r="U7" i="12"/>
  <c r="U7" i="15"/>
  <c r="U7" i="16"/>
  <c r="J7" i="12"/>
  <c r="J7" i="15"/>
  <c r="J7" i="16"/>
  <c r="N7" i="12"/>
  <c r="N7" i="15"/>
  <c r="N7" i="16"/>
  <c r="W7" i="12"/>
  <c r="W7" i="15"/>
  <c r="W7" i="16"/>
  <c r="V7" i="12"/>
  <c r="V7" i="16"/>
  <c r="V7" i="15"/>
  <c r="P7" i="12"/>
  <c r="P7" i="15"/>
  <c r="P7" i="16"/>
  <c r="L7" i="15"/>
  <c r="L7" i="16"/>
  <c r="Q15" i="12"/>
  <c r="Q15" i="16"/>
  <c r="Q15" i="15"/>
  <c r="P15" i="12"/>
  <c r="P15" i="16"/>
  <c r="P15" i="15"/>
  <c r="L15" i="12"/>
  <c r="L15" i="15"/>
  <c r="L15" i="16"/>
  <c r="N15" i="12"/>
  <c r="N15" i="16"/>
  <c r="N15" i="15"/>
  <c r="T15" i="12"/>
  <c r="T15" i="16"/>
  <c r="T15" i="15"/>
  <c r="V15" i="12"/>
  <c r="V15" i="16"/>
  <c r="V15" i="15"/>
  <c r="J15" i="12"/>
  <c r="J15" i="15"/>
  <c r="J15" i="16"/>
  <c r="U15" i="12"/>
  <c r="U15" i="16"/>
  <c r="U15" i="15"/>
  <c r="W15" i="12"/>
  <c r="W15" i="16"/>
  <c r="W15" i="15"/>
  <c r="L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和弘</author>
    <author>さとうかずひろ</author>
    <author xml:space="preserve"> </author>
  </authors>
  <commentList>
    <comment ref="C18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高梁市は「高梁市役所」
高梁地域事務組合は「高梁地域事務組合」と入力してください。
（その他の団体は自由です。）
福利厚生部門負担金率の表記に反映されます。</t>
        </r>
      </text>
    </comment>
    <comment ref="A21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以下に入力する数字は半角でお願いします。なお単位、カンマは自動的に付加されますので数字だけ入力してください。</t>
        </r>
      </text>
    </comment>
    <comment ref="R22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ここに数値を入力すると、退職手当の負担金が計算されます。
逆に負担金を出したくない場合は、この欄を空欄にしてください。</t>
        </r>
      </text>
    </comment>
    <comment ref="R23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ここに数値を入力すると、福利厚生の拠出金が計算されます。
逆に拠出金を出したくない場合は、この欄を空欄にしてください。</t>
        </r>
      </text>
    </comment>
    <comment ref="F26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令和5年度～令和１３年度まで88/1000になります。</t>
        </r>
      </text>
    </comment>
    <comment ref="H33" authorId="0" shapeId="0" xr:uid="{00000000-0006-0000-0000-00000C000000}">
      <text>
        <r>
          <rPr>
            <sz val="12"/>
            <color indexed="81"/>
            <rFont val="ＭＳ Ｐゴシック"/>
            <family val="3"/>
            <charset val="128"/>
          </rPr>
          <t>組合がお知らせした金額を入力してください。</t>
        </r>
      </text>
    </comment>
    <comment ref="H34" authorId="0" shapeId="0" xr:uid="{00000000-0006-0000-0000-00000D000000}">
      <text>
        <r>
          <rPr>
            <sz val="12"/>
            <color indexed="81"/>
            <rFont val="ＭＳ Ｐゴシック"/>
            <family val="3"/>
            <charset val="128"/>
          </rPr>
          <t>計算結果が拠出金の合計と合わない場合は、組合にご連絡ください。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26" authorId="0" shapeId="0" xr:uid="{147FA975-C681-4022-8C3D-76ECEDDA2D83}">
      <text>
        <r>
          <rPr>
            <sz val="9"/>
            <color indexed="81"/>
            <rFont val="ＭＳ Ｐゴシック"/>
            <family val="3"/>
            <charset val="128"/>
          </rPr>
          <t>令和5年度～令和１３年度まで88/1000になります。</t>
        </r>
      </text>
    </comment>
  </commentList>
</comments>
</file>

<file path=xl/sharedStrings.xml><?xml version="1.0" encoding="utf-8"?>
<sst xmlns="http://schemas.openxmlformats.org/spreadsheetml/2006/main" count="207" uniqueCount="83">
  <si>
    <t>特別負担金</t>
    <rPh sb="0" eb="2">
      <t>トクベツ</t>
    </rPh>
    <rPh sb="2" eb="5">
      <t>フタンキン</t>
    </rPh>
    <phoneticPr fontId="1"/>
  </si>
  <si>
    <t>一般負担金</t>
    <rPh sb="0" eb="2">
      <t>イッパン</t>
    </rPh>
    <rPh sb="2" eb="5">
      <t>フタンキン</t>
    </rPh>
    <phoneticPr fontId="1"/>
  </si>
  <si>
    <t>福利厚生</t>
    <rPh sb="0" eb="2">
      <t>フクリ</t>
    </rPh>
    <rPh sb="2" eb="4">
      <t>コウセイ</t>
    </rPh>
    <phoneticPr fontId="1"/>
  </si>
  <si>
    <t>円</t>
    <rPh sb="0" eb="1">
      <t>エン</t>
    </rPh>
    <phoneticPr fontId="1"/>
  </si>
  <si>
    <t>人員</t>
    <rPh sb="0" eb="2">
      <t>ジンイン</t>
    </rPh>
    <phoneticPr fontId="1"/>
  </si>
  <si>
    <t>退職手当</t>
    <rPh sb="0" eb="2">
      <t>タイショク</t>
    </rPh>
    <rPh sb="2" eb="4">
      <t>テアテ</t>
    </rPh>
    <phoneticPr fontId="1"/>
  </si>
  <si>
    <t>振込先</t>
    <rPh sb="0" eb="3">
      <t>フリコミサキ</t>
    </rPh>
    <phoneticPr fontId="1"/>
  </si>
  <si>
    <t>口座番号</t>
    <rPh sb="0" eb="2">
      <t>コウザ</t>
    </rPh>
    <rPh sb="2" eb="4">
      <t>バンゴウ</t>
    </rPh>
    <phoneticPr fontId="1"/>
  </si>
  <si>
    <t>照合印</t>
    <rPh sb="0" eb="2">
      <t>ショウゴウ</t>
    </rPh>
    <rPh sb="2" eb="3">
      <t>イン</t>
    </rPh>
    <phoneticPr fontId="1"/>
  </si>
  <si>
    <t>千</t>
    <rPh sb="0" eb="1">
      <t>セン</t>
    </rPh>
    <phoneticPr fontId="1"/>
  </si>
  <si>
    <t>（おなまえ）</t>
    <phoneticPr fontId="1"/>
  </si>
  <si>
    <t>普通　Ｎｏ．</t>
    <rPh sb="0" eb="2">
      <t>フツウ</t>
    </rPh>
    <phoneticPr fontId="1"/>
  </si>
  <si>
    <t>一般職</t>
    <rPh sb="0" eb="3">
      <t>イッパンショク</t>
    </rPh>
    <phoneticPr fontId="1"/>
  </si>
  <si>
    <t>特別職</t>
    <rPh sb="0" eb="3">
      <t>トクベツショク</t>
    </rPh>
    <phoneticPr fontId="1"/>
  </si>
  <si>
    <t>計</t>
    <rPh sb="0" eb="1">
      <t>ケイ</t>
    </rPh>
    <phoneticPr fontId="1"/>
  </si>
  <si>
    <t>合　　　計</t>
    <rPh sb="0" eb="1">
      <t>ゴウ</t>
    </rPh>
    <rPh sb="4" eb="5">
      <t>ケイ</t>
    </rPh>
    <phoneticPr fontId="1"/>
  </si>
  <si>
    <t>中国銀行大元支店</t>
    <rPh sb="0" eb="2">
      <t>チュウゴク</t>
    </rPh>
    <rPh sb="2" eb="4">
      <t>ギンコウ</t>
    </rPh>
    <rPh sb="4" eb="6">
      <t>オオモト</t>
    </rPh>
    <rPh sb="6" eb="8">
      <t>シテン</t>
    </rPh>
    <phoneticPr fontId="1"/>
  </si>
  <si>
    <t>お受取人</t>
    <rPh sb="1" eb="2">
      <t>ウ</t>
    </rPh>
    <rPh sb="2" eb="3">
      <t>ト</t>
    </rPh>
    <rPh sb="3" eb="4">
      <t>ヒト</t>
    </rPh>
    <phoneticPr fontId="1"/>
  </si>
  <si>
    <t>給料月額(Ａ)</t>
    <rPh sb="0" eb="2">
      <t>キュウリョウ</t>
    </rPh>
    <rPh sb="2" eb="4">
      <t>ゲツガク</t>
    </rPh>
    <phoneticPr fontId="1"/>
  </si>
  <si>
    <t>給料月額(Ｂ)</t>
    <rPh sb="0" eb="2">
      <t>キュウリョウ</t>
    </rPh>
    <rPh sb="2" eb="4">
      <t>ゲツガク</t>
    </rPh>
    <phoneticPr fontId="1"/>
  </si>
  <si>
    <t>給料月額(C)</t>
    <rPh sb="0" eb="2">
      <t>キュウリョウ</t>
    </rPh>
    <rPh sb="2" eb="4">
      <t>ゲツガク</t>
    </rPh>
    <phoneticPr fontId="1"/>
  </si>
  <si>
    <t>負　　担　　金　　等　　明　　細　　書</t>
    <rPh sb="0" eb="1">
      <t>フ</t>
    </rPh>
    <rPh sb="3" eb="4">
      <t>ニナ</t>
    </rPh>
    <rPh sb="6" eb="7">
      <t>キン</t>
    </rPh>
    <rPh sb="9" eb="10">
      <t>トウ</t>
    </rPh>
    <rPh sb="12" eb="13">
      <t>メイ</t>
    </rPh>
    <rPh sb="15" eb="16">
      <t>ホソ</t>
    </rPh>
    <rPh sb="18" eb="19">
      <t>ショ</t>
    </rPh>
    <phoneticPr fontId="1"/>
  </si>
  <si>
    <t>金　　　　額</t>
    <rPh sb="0" eb="1">
      <t>キン</t>
    </rPh>
    <rPh sb="5" eb="6">
      <t>ガク</t>
    </rPh>
    <phoneticPr fontId="1"/>
  </si>
  <si>
    <t>ご依頼人</t>
    <rPh sb="1" eb="3">
      <t>イライ</t>
    </rPh>
    <rPh sb="3" eb="4">
      <t>ニン</t>
    </rPh>
    <phoneticPr fontId="1"/>
  </si>
  <si>
    <t>③</t>
    <phoneticPr fontId="1"/>
  </si>
  <si>
    <t>百万</t>
    <rPh sb="0" eb="2">
      <t>ヒャクマン</t>
    </rPh>
    <phoneticPr fontId="1"/>
  </si>
  <si>
    <t>④</t>
    <phoneticPr fontId="1"/>
  </si>
  <si>
    <t>②</t>
    <phoneticPr fontId="1"/>
  </si>
  <si>
    <t>（取扱店⇒依頼人）</t>
    <rPh sb="1" eb="3">
      <t>トリアツカ</t>
    </rPh>
    <rPh sb="3" eb="4">
      <t>テン</t>
    </rPh>
    <rPh sb="5" eb="8">
      <t>イライニン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</si>
  <si>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</si>
  <si>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</si>
  <si>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①</t>
    <phoneticPr fontId="1"/>
  </si>
  <si>
    <t>口座名義</t>
    <rPh sb="0" eb="2">
      <t>コウザ</t>
    </rPh>
    <rPh sb="2" eb="4">
      <t>メイギ</t>
    </rPh>
    <phoneticPr fontId="1"/>
  </si>
  <si>
    <t xml:space="preserve">（フリガナ） </t>
    <phoneticPr fontId="1"/>
  </si>
  <si>
    <t xml:space="preserve">（おところ）　　　（電話） </t>
    <rPh sb="10" eb="12">
      <t>デンワ</t>
    </rPh>
    <phoneticPr fontId="1"/>
  </si>
  <si>
    <t>令和</t>
    <rPh sb="0" eb="2">
      <t>レイワ</t>
    </rPh>
    <phoneticPr fontId="1"/>
  </si>
  <si>
    <t>総合事務組合振込用紙　記載の注意</t>
    <rPh sb="0" eb="6">
      <t>ソウゴウジムクミアイ</t>
    </rPh>
    <rPh sb="6" eb="10">
      <t>フリコミヨウシ</t>
    </rPh>
    <rPh sb="11" eb="13">
      <t>キサイ</t>
    </rPh>
    <rPh sb="14" eb="16">
      <t>チュウイ</t>
    </rPh>
    <phoneticPr fontId="1"/>
  </si>
  <si>
    <t>・黄色のセルに入力をお願いします。</t>
    <rPh sb="1" eb="3">
      <t>キイロ</t>
    </rPh>
    <rPh sb="7" eb="9">
      <t>ニュウリョク</t>
    </rPh>
    <rPh sb="11" eb="12">
      <t>ネガ</t>
    </rPh>
    <phoneticPr fontId="1"/>
  </si>
  <si>
    <t>・印刷する時には印刷範囲を「ブック全体」にすれば１度の指示ですべてのシートが印刷されます。</t>
    <phoneticPr fontId="1"/>
  </si>
  <si>
    <t>・その他微調整</t>
    <rPh sb="3" eb="4">
      <t>タ</t>
    </rPh>
    <rPh sb="4" eb="7">
      <t>ビチョウセイ</t>
    </rPh>
    <phoneticPr fontId="1"/>
  </si>
  <si>
    <t>（(Ａ)＋(Ｃ)）
×10/1,000</t>
    <phoneticPr fontId="1"/>
  </si>
  <si>
    <t>組合員数
×6,000円</t>
    <rPh sb="0" eb="4">
      <t>クミアイインスウ</t>
    </rPh>
    <rPh sb="11" eb="12">
      <t>エン</t>
    </rPh>
    <phoneticPr fontId="1"/>
  </si>
  <si>
    <t>（(B)＋(Ｃ)）
×10/1,000</t>
    <phoneticPr fontId="1"/>
  </si>
  <si>
    <t>前月迄の
過不足額</t>
    <rPh sb="0" eb="2">
      <t>ゼンゲツ</t>
    </rPh>
    <rPh sb="2" eb="3">
      <t>マデ</t>
    </rPh>
    <rPh sb="5" eb="9">
      <t>カフソクガク</t>
    </rPh>
    <phoneticPr fontId="1"/>
  </si>
  <si>
    <t>退手準備積立金</t>
    <rPh sb="0" eb="2">
      <t>タイテ</t>
    </rPh>
    <rPh sb="2" eb="7">
      <t>ジュンビツミタテキン</t>
    </rPh>
    <phoneticPr fontId="1"/>
  </si>
  <si>
    <t>福利拠出金</t>
    <rPh sb="0" eb="5">
      <t>フクリキョシュツキン</t>
    </rPh>
    <phoneticPr fontId="1"/>
  </si>
  <si>
    <t>取扱店領収印</t>
    <phoneticPr fontId="1"/>
  </si>
  <si>
    <t>償還元金</t>
    <rPh sb="0" eb="4">
      <t>ショウカンガンキン</t>
    </rPh>
    <phoneticPr fontId="1"/>
  </si>
  <si>
    <t>償還利子</t>
    <rPh sb="0" eb="4">
      <t>ショウカンリシ</t>
    </rPh>
    <phoneticPr fontId="1"/>
  </si>
  <si>
    <t>特別職負担金
(Ｃ)×298/1,000</t>
    <rPh sb="0" eb="3">
      <t>トクベツショク</t>
    </rPh>
    <rPh sb="3" eb="6">
      <t>フタンキン</t>
    </rPh>
    <phoneticPr fontId="1"/>
  </si>
  <si>
    <t>一般職負担金</t>
    <rPh sb="0" eb="3">
      <t>イッパンショク</t>
    </rPh>
    <rPh sb="3" eb="6">
      <t>フタンキン</t>
    </rPh>
    <phoneticPr fontId="1"/>
  </si>
  <si>
    <r>
      <t xml:space="preserve">事務費負担金
</t>
    </r>
    <r>
      <rPr>
        <sz val="7"/>
        <rFont val="ＭＳ Ｐ明朝"/>
        <family val="1"/>
        <charset val="128"/>
      </rPr>
      <t>((Ａ)＋(Ｃ))×2/1,000</t>
    </r>
    <rPh sb="0" eb="6">
      <t>ジムヒフタンキン</t>
    </rPh>
    <phoneticPr fontId="1"/>
  </si>
  <si>
    <t>・入力は1枚目のシートにしてください。2枚目以降にコピーされます。</t>
    <rPh sb="1" eb="3">
      <t>ニュウリョク</t>
    </rPh>
    <rPh sb="5" eb="7">
      <t>マイメ</t>
    </rPh>
    <rPh sb="20" eb="24">
      <t>マイメイコウ</t>
    </rPh>
    <phoneticPr fontId="1"/>
  </si>
  <si>
    <t>R8.4更新内容</t>
    <rPh sb="4" eb="8">
      <t>コウシンナイヨウ</t>
    </rPh>
    <phoneticPr fontId="1"/>
  </si>
  <si>
    <t>・福利厚生拠出金を特別会計の口座に振り込むように変更した。</t>
    <rPh sb="1" eb="3">
      <t>フクリ</t>
    </rPh>
    <rPh sb="3" eb="5">
      <t>コウセイ</t>
    </rPh>
    <rPh sb="5" eb="8">
      <t>キョシュツキン</t>
    </rPh>
    <rPh sb="9" eb="11">
      <t>トクベツ</t>
    </rPh>
    <rPh sb="11" eb="13">
      <t>カイケイ</t>
    </rPh>
    <rPh sb="14" eb="16">
      <t>コウザ</t>
    </rPh>
    <rPh sb="17" eb="18">
      <t>フ</t>
    </rPh>
    <rPh sb="19" eb="20">
      <t>コ</t>
    </rPh>
    <rPh sb="24" eb="26">
      <t>ヘンコウ</t>
    </rPh>
    <phoneticPr fontId="1"/>
  </si>
  <si>
    <t>・福利厚生の負担金と拠出金の合計の欄を削除した。</t>
    <rPh sb="1" eb="5">
      <t>フクリコウセイ</t>
    </rPh>
    <rPh sb="6" eb="9">
      <t>フタンキン</t>
    </rPh>
    <rPh sb="10" eb="13">
      <t>キョシュツキン</t>
    </rPh>
    <rPh sb="14" eb="16">
      <t>ゴウケイ</t>
    </rPh>
    <rPh sb="17" eb="18">
      <t>ラン</t>
    </rPh>
    <rPh sb="19" eb="21">
      <t>サクジョ</t>
    </rPh>
    <phoneticPr fontId="1"/>
  </si>
  <si>
    <t xml:space="preserve">
　　備　　考</t>
    <rPh sb="3" eb="4">
      <t>ビ</t>
    </rPh>
    <rPh sb="6" eb="7">
      <t>コウ</t>
    </rPh>
    <phoneticPr fontId="1"/>
  </si>
  <si>
    <t>振 込 通 知 書</t>
    <rPh sb="0" eb="1">
      <t>シン</t>
    </rPh>
    <rPh sb="2" eb="3">
      <t>コ</t>
    </rPh>
    <rPh sb="4" eb="5">
      <t>ツウ</t>
    </rPh>
    <rPh sb="6" eb="7">
      <t>チ</t>
    </rPh>
    <rPh sb="8" eb="9">
      <t>ショ</t>
    </rPh>
    <phoneticPr fontId="1"/>
  </si>
  <si>
    <t>銀行
支店</t>
    <rPh sb="0" eb="2">
      <t>ギンコウ</t>
    </rPh>
    <rPh sb="3" eb="5">
      <t>シテン</t>
    </rPh>
    <phoneticPr fontId="1"/>
  </si>
  <si>
    <t>退手負担金</t>
    <rPh sb="0" eb="2">
      <t>タイテ</t>
    </rPh>
    <rPh sb="2" eb="5">
      <t>フタンキン</t>
    </rPh>
    <phoneticPr fontId="1"/>
  </si>
  <si>
    <r>
      <t xml:space="preserve">備　　考
</t>
    </r>
    <r>
      <rPr>
        <sz val="8"/>
        <rFont val="ＭＳ Ｐ明朝"/>
        <family val="1"/>
        <charset val="128"/>
      </rPr>
      <t>過不足額
の説明等</t>
    </r>
    <rPh sb="0" eb="1">
      <t>ビ</t>
    </rPh>
    <rPh sb="3" eb="4">
      <t>コウ</t>
    </rPh>
    <rPh sb="6" eb="9">
      <t>カフソク</t>
    </rPh>
    <rPh sb="9" eb="10">
      <t>ガク</t>
    </rPh>
    <rPh sb="12" eb="14">
      <t>セツメイ</t>
    </rPh>
    <rPh sb="14" eb="15">
      <t>ナド</t>
    </rPh>
    <phoneticPr fontId="1"/>
  </si>
  <si>
    <t>手数料依頼人払</t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</si>
  <si>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総合事務負担金</t>
    </r>
    <rPh sb="0" eb="12">
      <t>オカヤマケンシチョウソンソウゴウジムクミアイ</t>
    </rPh>
    <rPh sb="13" eb="15">
      <t>ソウゴウ</t>
    </rPh>
    <rPh sb="15" eb="17">
      <t>ジム</t>
    </rPh>
    <rPh sb="17" eb="20">
      <t>フタンキン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</si>
  <si>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退手準備積立金</t>
    </r>
    <rPh sb="0" eb="6">
      <t>オカヤマケンシチョウソン</t>
    </rPh>
    <rPh sb="6" eb="12">
      <t>ソウゴウジムクミアイ</t>
    </rPh>
    <rPh sb="13" eb="14">
      <t>タイ</t>
    </rPh>
    <rPh sb="14" eb="15">
      <t>テ</t>
    </rPh>
    <rPh sb="15" eb="17">
      <t>ジュンビ</t>
    </rPh>
    <rPh sb="17" eb="20">
      <t>ツミタテキン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</si>
  <si>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貸付償還金</t>
    </r>
    <rPh sb="0" eb="12">
      <t>オカヤマケンシチョウソンソウゴウジムクミアイ</t>
    </rPh>
    <rPh sb="13" eb="15">
      <t>カシツケ</t>
    </rPh>
    <rPh sb="15" eb="18">
      <t>ショウカンキン</t>
    </rPh>
    <phoneticPr fontId="1"/>
  </si>
  <si>
    <t>ご依
頼日</t>
    <rPh sb="1" eb="2">
      <t>イ</t>
    </rPh>
    <rPh sb="3" eb="4">
      <t>ライ</t>
    </rPh>
    <rPh sb="4" eb="5">
      <t>ビ</t>
    </rPh>
    <phoneticPr fontId="1"/>
  </si>
  <si>
    <t>振込金（兼手数料）受取書</t>
    <rPh sb="0" eb="3">
      <t>フリコミキン</t>
    </rPh>
    <rPh sb="4" eb="8">
      <t>ケンテスウリョウ</t>
    </rPh>
    <rPh sb="9" eb="12">
      <t>ウケトリショ</t>
    </rPh>
    <phoneticPr fontId="1"/>
  </si>
  <si>
    <r>
      <t xml:space="preserve">①退職手当
</t>
    </r>
    <r>
      <rPr>
        <sz val="8"/>
        <rFont val="ＭＳ Ｐ明朝"/>
        <family val="1"/>
        <charset val="128"/>
      </rPr>
      <t>　（1534481）</t>
    </r>
    <rPh sb="1" eb="5">
      <t>タイショクテアテ</t>
    </rPh>
    <phoneticPr fontId="1"/>
  </si>
  <si>
    <r>
      <t xml:space="preserve">②非公災
</t>
    </r>
    <r>
      <rPr>
        <sz val="8"/>
        <rFont val="ＭＳ Ｐ明朝"/>
        <family val="1"/>
        <charset val="128"/>
      </rPr>
      <t>　（1534481）</t>
    </r>
    <rPh sb="1" eb="4">
      <t>ヒコウサイ</t>
    </rPh>
    <phoneticPr fontId="1"/>
  </si>
  <si>
    <r>
      <t>③</t>
    </r>
    <r>
      <rPr>
        <sz val="9"/>
        <rFont val="ＭＳ Ｐ明朝"/>
        <family val="1"/>
        <charset val="128"/>
      </rPr>
      <t>福利厚生負担金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（1534481）</t>
    </r>
    <phoneticPr fontId="1"/>
  </si>
  <si>
    <r>
      <t>④</t>
    </r>
    <r>
      <rPr>
        <sz val="9"/>
        <rFont val="ＭＳ Ｐ明朝"/>
        <family val="1"/>
        <charset val="128"/>
      </rPr>
      <t>福利厚生拠出金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（1669832）</t>
    </r>
    <phoneticPr fontId="1"/>
  </si>
  <si>
    <r>
      <t xml:space="preserve">⑥貸付
</t>
    </r>
    <r>
      <rPr>
        <sz val="8"/>
        <rFont val="ＭＳ Ｐ明朝"/>
        <family val="1"/>
        <charset val="128"/>
      </rPr>
      <t>　（1336035）</t>
    </r>
    <phoneticPr fontId="1"/>
  </si>
  <si>
    <r>
      <t>手数料</t>
    </r>
    <r>
      <rPr>
        <sz val="8"/>
        <rFont val="ＭＳ Ｐ明朝"/>
        <family val="1"/>
        <charset val="128"/>
      </rPr>
      <t>（税込）</t>
    </r>
    <rPh sb="0" eb="3">
      <t>テスウリョウ</t>
    </rPh>
    <rPh sb="4" eb="6">
      <t>ゼイコ</t>
    </rPh>
    <phoneticPr fontId="1"/>
  </si>
  <si>
    <r>
      <rPr>
        <sz val="9"/>
        <rFont val="ＭＳ Ｐ明朝"/>
        <family val="1"/>
        <charset val="128"/>
      </rPr>
      <t>岡山県市町村総合事務組合</t>
    </r>
    <r>
      <rPr>
        <sz val="10"/>
        <rFont val="ＭＳ Ｐ明朝"/>
        <family val="1"/>
        <charset val="128"/>
      </rPr>
      <t xml:space="preserve">
拠出金事業特別会計</t>
    </r>
    <rPh sb="0" eb="12">
      <t>オカヤマケンシチョウソンソウゴウジムクミアイ</t>
    </rPh>
    <rPh sb="13" eb="16">
      <t>キョシュツキン</t>
    </rPh>
    <rPh sb="16" eb="18">
      <t>ジギョウ</t>
    </rPh>
    <rPh sb="18" eb="22">
      <t>トクベツカイケイ</t>
    </rPh>
    <phoneticPr fontId="1"/>
  </si>
  <si>
    <t>科　　目</t>
    <rPh sb="0" eb="1">
      <t>カ</t>
    </rPh>
    <rPh sb="3" eb="4">
      <t>モク</t>
    </rPh>
    <phoneticPr fontId="1"/>
  </si>
  <si>
    <t>収納印又は振替印</t>
    <rPh sb="0" eb="2">
      <t>シュウノウ</t>
    </rPh>
    <rPh sb="2" eb="3">
      <t>イン</t>
    </rPh>
    <rPh sb="3" eb="4">
      <t>マタ</t>
    </rPh>
    <rPh sb="5" eb="8">
      <t>フリカエイン</t>
    </rPh>
    <phoneticPr fontId="1"/>
  </si>
  <si>
    <t>（取扱店保管）</t>
    <rPh sb="4" eb="6">
      <t>ホカン</t>
    </rPh>
    <phoneticPr fontId="1"/>
  </si>
  <si>
    <t>（取扱店⇒中国銀行大元支店）</t>
    <rPh sb="5" eb="7">
      <t>チュウゴク</t>
    </rPh>
    <rPh sb="7" eb="9">
      <t>ギンコウ</t>
    </rPh>
    <rPh sb="9" eb="11">
      <t>オオモト</t>
    </rPh>
    <rPh sb="11" eb="13">
      <t>シテン</t>
    </rPh>
    <phoneticPr fontId="1"/>
  </si>
  <si>
    <t xml:space="preserve">
　　備　　考</t>
    <phoneticPr fontId="1"/>
  </si>
  <si>
    <t>振 込 依 頼 書</t>
    <rPh sb="0" eb="1">
      <t>シン</t>
    </rPh>
    <rPh sb="2" eb="3">
      <t>コ</t>
    </rPh>
    <rPh sb="4" eb="5">
      <t>イ</t>
    </rPh>
    <rPh sb="6" eb="7">
      <t>ライ</t>
    </rPh>
    <rPh sb="8" eb="9">
      <t>ショ</t>
    </rPh>
    <phoneticPr fontId="1"/>
  </si>
  <si>
    <t>（取扱店⇒中国銀行大元支店⇒受取人）</t>
    <rPh sb="1" eb="3">
      <t>トリアツカ</t>
    </rPh>
    <rPh sb="3" eb="4">
      <t>テン</t>
    </rPh>
    <rPh sb="5" eb="9">
      <t>チュウゴクギンコウ</t>
    </rPh>
    <rPh sb="9" eb="13">
      <t>オオモトシテン</t>
    </rPh>
    <rPh sb="14" eb="17">
      <t>ウケトリニン</t>
    </rPh>
    <phoneticPr fontId="1"/>
  </si>
  <si>
    <r>
      <t>⑤</t>
    </r>
    <r>
      <rPr>
        <sz val="9"/>
        <rFont val="ＭＳ Ｐ明朝"/>
        <family val="1"/>
        <charset val="128"/>
      </rPr>
      <t>退手準備積立金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　（1534503）</t>
    </r>
    <rPh sb="2" eb="3">
      <t>テ</t>
    </rPh>
    <phoneticPr fontId="1"/>
  </si>
  <si>
    <r>
      <t>【退職手当準備積立をしない団体用】</t>
    </r>
    <r>
      <rPr>
        <sz val="9"/>
        <rFont val="BIZ UDPゴシック"/>
        <family val="3"/>
        <charset val="128"/>
      </rPr>
      <t>セルH35の計算式がありません</t>
    </r>
    <rPh sb="1" eb="5">
      <t>タイショクテアテ</t>
    </rPh>
    <rPh sb="5" eb="9">
      <t>ジュンビツミタテ</t>
    </rPh>
    <rPh sb="13" eb="16">
      <t>ダンタイヨウ</t>
    </rPh>
    <rPh sb="23" eb="26">
      <t>ケイサンシキ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</si>
</sst>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人&quot;"/>
    <numFmt numFmtId="178" formatCode="[&lt;=43585]ggge&quot;年&quot;m&quot;月&quot;d&quot;日&quot;;[&gt;=43831]ggge&quot;年&quot;m&quot;月&quot;d&quot;日&quot;;ggg&quot;元年&quot;m&quot;月&quot;d&quot;日&quot;"/>
    <numFmt numFmtId="179" formatCode="#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color indexed="81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7"/>
      <name val="ＭＳ Ｐ明朝"/>
      <family val="1"/>
      <charset val="128"/>
    </font>
    <font>
      <sz val="9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double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57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textRotation="255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vertical="top"/>
    </xf>
    <xf numFmtId="176" fontId="3" fillId="0" borderId="0" xfId="0" applyNumberFormat="1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/>
    </xf>
    <xf numFmtId="0" fontId="2" fillId="4" borderId="15" xfId="0" applyFont="1" applyFill="1" applyBorder="1" applyAlignment="1">
      <alignment horizontal="right" vertical="top"/>
    </xf>
    <xf numFmtId="0" fontId="2" fillId="4" borderId="14" xfId="0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distributed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9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distributed" vertical="center" wrapText="1"/>
    </xf>
    <xf numFmtId="0" fontId="3" fillId="4" borderId="14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 textRotation="255"/>
    </xf>
    <xf numFmtId="0" fontId="3" fillId="4" borderId="2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0" borderId="21" xfId="0" applyFont="1" applyBorder="1" applyAlignment="1">
      <alignment vertical="top"/>
    </xf>
    <xf numFmtId="0" fontId="3" fillId="4" borderId="0" xfId="0" applyFont="1" applyFill="1" applyAlignment="1">
      <alignment vertical="center" wrapText="1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 shrinkToFit="1"/>
    </xf>
    <xf numFmtId="176" fontId="3" fillId="4" borderId="0" xfId="0" applyNumberFormat="1" applyFont="1" applyFill="1" applyAlignment="1" applyProtection="1">
      <alignment vertical="center"/>
      <protection locked="0"/>
    </xf>
    <xf numFmtId="0" fontId="2" fillId="4" borderId="0" xfId="0" applyFont="1" applyFill="1" applyAlignment="1">
      <alignment horizontal="distributed" vertical="center" wrapText="1"/>
    </xf>
    <xf numFmtId="0" fontId="3" fillId="4" borderId="0" xfId="0" applyFont="1" applyFill="1" applyAlignment="1">
      <alignment vertical="center" wrapText="1" shrinkToFit="1"/>
    </xf>
    <xf numFmtId="179" fontId="3" fillId="4" borderId="0" xfId="0" applyNumberFormat="1" applyFont="1" applyFill="1" applyAlignment="1" applyProtection="1">
      <alignment vertical="center"/>
      <protection locked="0"/>
    </xf>
    <xf numFmtId="176" fontId="3" fillId="4" borderId="25" xfId="0" applyNumberFormat="1" applyFont="1" applyFill="1" applyBorder="1" applyAlignment="1" applyProtection="1">
      <alignment vertical="center"/>
      <protection locked="0"/>
    </xf>
    <xf numFmtId="179" fontId="3" fillId="4" borderId="25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center" textRotation="255" wrapText="1"/>
    </xf>
    <xf numFmtId="0" fontId="3" fillId="4" borderId="0" xfId="0" applyFont="1" applyFill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" fillId="0" borderId="4" xfId="0" applyFont="1" applyBorder="1" applyAlignment="1">
      <alignment horizontal="distributed" vertical="center" wrapText="1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8" fontId="3" fillId="2" borderId="31" xfId="0" applyNumberFormat="1" applyFont="1" applyFill="1" applyBorder="1" applyAlignment="1" applyProtection="1">
      <alignment horizontal="center" vertical="center"/>
      <protection locked="0"/>
    </xf>
    <xf numFmtId="178" fontId="3" fillId="2" borderId="32" xfId="0" applyNumberFormat="1" applyFont="1" applyFill="1" applyBorder="1" applyAlignment="1" applyProtection="1">
      <alignment horizontal="center" vertical="center"/>
      <protection locked="0"/>
    </xf>
    <xf numFmtId="178" fontId="3" fillId="2" borderId="33" xfId="0" applyNumberFormat="1" applyFont="1" applyFill="1" applyBorder="1" applyAlignment="1" applyProtection="1">
      <alignment horizontal="center" vertical="center"/>
      <protection locked="0"/>
    </xf>
    <xf numFmtId="176" fontId="3" fillId="2" borderId="26" xfId="0" applyNumberFormat="1" applyFont="1" applyFill="1" applyBorder="1" applyAlignment="1" applyProtection="1">
      <alignment horizontal="right" vertical="center"/>
      <protection locked="0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7" fontId="3" fillId="2" borderId="40" xfId="0" applyNumberFormat="1" applyFont="1" applyFill="1" applyBorder="1" applyAlignment="1" applyProtection="1">
      <alignment horizontal="right" vertical="center"/>
      <protection locked="0"/>
    </xf>
    <xf numFmtId="177" fontId="3" fillId="2" borderId="41" xfId="0" applyNumberFormat="1" applyFont="1" applyFill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2" borderId="43" xfId="0" applyNumberFormat="1" applyFont="1" applyFill="1" applyBorder="1" applyAlignment="1" applyProtection="1">
      <alignment horizontal="right" vertical="center"/>
      <protection locked="0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48" xfId="0" applyNumberFormat="1" applyFont="1" applyFill="1" applyBorder="1" applyAlignment="1" applyProtection="1">
      <alignment horizontal="right" vertical="center"/>
      <protection locked="0"/>
    </xf>
    <xf numFmtId="176" fontId="3" fillId="2" borderId="6" xfId="0" applyNumberFormat="1" applyFont="1" applyFill="1" applyBorder="1" applyAlignment="1" applyProtection="1">
      <alignment horizontal="right" vertical="center"/>
      <protection locked="0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4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76" fontId="3" fillId="3" borderId="5" xfId="0" applyNumberFormat="1" applyFont="1" applyFill="1" applyBorder="1" applyAlignment="1" applyProtection="1">
      <alignment horizontal="right" vertical="center"/>
      <protection locked="0"/>
    </xf>
    <xf numFmtId="176" fontId="3" fillId="3" borderId="1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15" xfId="0" applyFont="1" applyBorder="1" applyAlignment="1">
      <alignment horizontal="right" vertical="top"/>
    </xf>
    <xf numFmtId="0" fontId="2" fillId="2" borderId="34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7" fontId="3" fillId="2" borderId="26" xfId="0" applyNumberFormat="1" applyFont="1" applyFill="1" applyBorder="1" applyAlignment="1" applyProtection="1">
      <alignment horizontal="right" vertical="center"/>
      <protection locked="0"/>
    </xf>
    <xf numFmtId="177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3" borderId="26" xfId="0" applyNumberFormat="1" applyFont="1" applyFill="1" applyBorder="1" applyAlignment="1" applyProtection="1">
      <alignment horizontal="right" vertical="center"/>
      <protection locked="0"/>
    </xf>
    <xf numFmtId="176" fontId="3" fillId="3" borderId="27" xfId="0" applyNumberFormat="1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8" fillId="0" borderId="38" xfId="0" applyFont="1" applyBorder="1" applyAlignment="1">
      <alignment horizontal="center"/>
    </xf>
    <xf numFmtId="0" fontId="3" fillId="0" borderId="2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6" fontId="3" fillId="0" borderId="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3" borderId="16" xfId="0" applyNumberFormat="1" applyFont="1" applyFill="1" applyBorder="1" applyAlignment="1" applyProtection="1">
      <alignment horizontal="right" vertical="center"/>
      <protection locked="0"/>
    </xf>
    <xf numFmtId="176" fontId="3" fillId="3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center" vertical="center" wrapText="1"/>
    </xf>
    <xf numFmtId="176" fontId="3" fillId="3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54" xfId="0" applyFont="1" applyBorder="1" applyAlignment="1">
      <alignment horizontal="center" vertical="center" wrapText="1"/>
    </xf>
    <xf numFmtId="176" fontId="3" fillId="0" borderId="54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2" borderId="27" xfId="0" applyNumberFormat="1" applyFont="1" applyFill="1" applyBorder="1" applyAlignment="1" applyProtection="1">
      <alignment horizontal="right" vertical="center"/>
      <protection locked="0"/>
    </xf>
    <xf numFmtId="176" fontId="3" fillId="2" borderId="40" xfId="0" applyNumberFormat="1" applyFont="1" applyFill="1" applyBorder="1" applyAlignment="1" applyProtection="1">
      <alignment horizontal="right" vertical="center"/>
      <protection locked="0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6" fontId="3" fillId="2" borderId="47" xfId="0" applyNumberFormat="1" applyFont="1" applyFill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8" fillId="0" borderId="50" xfId="0" applyFont="1" applyBorder="1" applyAlignment="1">
      <alignment horizontal="center"/>
    </xf>
    <xf numFmtId="0" fontId="3" fillId="4" borderId="54" xfId="0" applyFont="1" applyFill="1" applyBorder="1" applyAlignment="1">
      <alignment horizontal="center" vertical="center" wrapText="1"/>
    </xf>
    <xf numFmtId="176" fontId="3" fillId="4" borderId="54" xfId="0" applyNumberFormat="1" applyFont="1" applyFill="1" applyBorder="1" applyAlignment="1">
      <alignment horizontal="right" vertical="center"/>
    </xf>
    <xf numFmtId="176" fontId="3" fillId="4" borderId="53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5" xfId="0" applyNumberFormat="1" applyFont="1" applyFill="1" applyBorder="1" applyAlignment="1">
      <alignment horizontal="right" vertical="center"/>
    </xf>
    <xf numFmtId="176" fontId="3" fillId="4" borderId="15" xfId="0" applyNumberFormat="1" applyFont="1" applyFill="1" applyBorder="1" applyAlignment="1">
      <alignment horizontal="right" vertical="center"/>
    </xf>
    <xf numFmtId="176" fontId="3" fillId="4" borderId="6" xfId="0" applyNumberFormat="1" applyFont="1" applyFill="1" applyBorder="1" applyAlignment="1">
      <alignment horizontal="right" vertical="center"/>
    </xf>
    <xf numFmtId="176" fontId="3" fillId="4" borderId="1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 textRotation="255"/>
    </xf>
    <xf numFmtId="0" fontId="3" fillId="4" borderId="20" xfId="0" applyFont="1" applyFill="1" applyBorder="1" applyAlignment="1">
      <alignment horizontal="center" vertical="center" textRotation="255"/>
    </xf>
    <xf numFmtId="0" fontId="3" fillId="4" borderId="21" xfId="0" applyFont="1" applyFill="1" applyBorder="1" applyAlignment="1">
      <alignment horizontal="center" vertical="center" textRotation="255"/>
    </xf>
    <xf numFmtId="0" fontId="3" fillId="4" borderId="22" xfId="0" applyFont="1" applyFill="1" applyBorder="1" applyAlignment="1">
      <alignment horizontal="center" vertical="center" textRotation="255"/>
    </xf>
    <xf numFmtId="0" fontId="3" fillId="4" borderId="23" xfId="0" applyFont="1" applyFill="1" applyBorder="1" applyAlignment="1">
      <alignment horizontal="center" vertical="center" textRotation="255"/>
    </xf>
    <xf numFmtId="0" fontId="3" fillId="4" borderId="24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176" fontId="3" fillId="4" borderId="26" xfId="0" applyNumberFormat="1" applyFont="1" applyFill="1" applyBorder="1" applyAlignment="1">
      <alignment horizontal="right" vertical="center"/>
    </xf>
    <xf numFmtId="176" fontId="3" fillId="4" borderId="17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 vertical="center" wrapText="1"/>
    </xf>
    <xf numFmtId="176" fontId="3" fillId="4" borderId="16" xfId="0" applyNumberFormat="1" applyFont="1" applyFill="1" applyBorder="1" applyAlignment="1">
      <alignment horizontal="right" vertical="center"/>
    </xf>
    <xf numFmtId="176" fontId="3" fillId="4" borderId="37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 wrapText="1" shrinkToFit="1"/>
    </xf>
    <xf numFmtId="0" fontId="3" fillId="4" borderId="27" xfId="0" applyFont="1" applyFill="1" applyBorder="1" applyAlignment="1">
      <alignment horizontal="center" vertical="center" shrinkToFit="1"/>
    </xf>
    <xf numFmtId="176" fontId="3" fillId="4" borderId="27" xfId="0" applyNumberFormat="1" applyFont="1" applyFill="1" applyBorder="1" applyAlignment="1">
      <alignment horizontal="right" vertical="center"/>
    </xf>
    <xf numFmtId="0" fontId="3" fillId="4" borderId="27" xfId="0" applyFont="1" applyFill="1" applyBorder="1" applyAlignment="1">
      <alignment horizontal="center" vertical="center"/>
    </xf>
    <xf numFmtId="176" fontId="3" fillId="4" borderId="26" xfId="0" applyNumberFormat="1" applyFont="1" applyFill="1" applyBorder="1" applyAlignment="1" applyProtection="1">
      <alignment horizontal="right" vertical="center"/>
      <protection locked="0"/>
    </xf>
    <xf numFmtId="176" fontId="3" fillId="4" borderId="27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43" xfId="0" applyNumberFormat="1" applyFont="1" applyFill="1" applyBorder="1" applyAlignment="1">
      <alignment horizontal="right" vertical="center"/>
    </xf>
    <xf numFmtId="176" fontId="3" fillId="4" borderId="7" xfId="0" applyNumberFormat="1" applyFont="1" applyFill="1" applyBorder="1" applyAlignment="1">
      <alignment horizontal="right" vertical="center"/>
    </xf>
    <xf numFmtId="176" fontId="3" fillId="4" borderId="4" xfId="0" applyNumberFormat="1" applyFont="1" applyFill="1" applyBorder="1" applyAlignment="1">
      <alignment horizontal="right" vertical="center"/>
    </xf>
    <xf numFmtId="176" fontId="3" fillId="4" borderId="3" xfId="0" applyNumberFormat="1" applyFont="1" applyFill="1" applyBorder="1" applyAlignment="1" applyProtection="1">
      <alignment horizontal="right" vertical="center"/>
      <protection locked="0"/>
    </xf>
    <xf numFmtId="176" fontId="3" fillId="4" borderId="17" xfId="0" applyNumberFormat="1" applyFont="1" applyFill="1" applyBorder="1" applyAlignment="1" applyProtection="1">
      <alignment horizontal="right" vertical="center"/>
      <protection locked="0"/>
    </xf>
    <xf numFmtId="0" fontId="3" fillId="4" borderId="2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179" fontId="3" fillId="4" borderId="5" xfId="0" applyNumberFormat="1" applyFont="1" applyFill="1" applyBorder="1" applyAlignment="1" applyProtection="1">
      <alignment horizontal="left" vertical="center"/>
      <protection locked="0"/>
    </xf>
    <xf numFmtId="179" fontId="3" fillId="4" borderId="1" xfId="0" applyNumberFormat="1" applyFont="1" applyFill="1" applyBorder="1" applyAlignment="1" applyProtection="1">
      <alignment horizontal="left" vertical="center"/>
      <protection locked="0"/>
    </xf>
    <xf numFmtId="179" fontId="3" fillId="4" borderId="15" xfId="0" applyNumberFormat="1" applyFont="1" applyFill="1" applyBorder="1" applyAlignment="1" applyProtection="1">
      <alignment horizontal="left" vertical="center"/>
      <protection locked="0"/>
    </xf>
    <xf numFmtId="179" fontId="3" fillId="4" borderId="34" xfId="0" applyNumberFormat="1" applyFont="1" applyFill="1" applyBorder="1" applyAlignment="1" applyProtection="1">
      <alignment horizontal="left" vertical="center"/>
      <protection locked="0"/>
    </xf>
    <xf numFmtId="179" fontId="3" fillId="4" borderId="0" xfId="0" applyNumberFormat="1" applyFont="1" applyFill="1" applyAlignment="1" applyProtection="1">
      <alignment horizontal="left" vertical="center"/>
      <protection locked="0"/>
    </xf>
    <xf numFmtId="179" fontId="3" fillId="4" borderId="22" xfId="0" applyNumberFormat="1" applyFont="1" applyFill="1" applyBorder="1" applyAlignment="1" applyProtection="1">
      <alignment horizontal="left" vertical="center"/>
      <protection locked="0"/>
    </xf>
    <xf numFmtId="179" fontId="3" fillId="4" borderId="39" xfId="0" applyNumberFormat="1" applyFont="1" applyFill="1" applyBorder="1" applyAlignment="1" applyProtection="1">
      <alignment horizontal="left" vertical="center"/>
      <protection locked="0"/>
    </xf>
    <xf numFmtId="179" fontId="3" fillId="4" borderId="13" xfId="0" applyNumberFormat="1" applyFont="1" applyFill="1" applyBorder="1" applyAlignment="1" applyProtection="1">
      <alignment horizontal="left" vertical="center"/>
      <protection locked="0"/>
    </xf>
    <xf numFmtId="179" fontId="3" fillId="4" borderId="24" xfId="0" applyNumberFormat="1" applyFont="1" applyFill="1" applyBorder="1" applyAlignment="1" applyProtection="1">
      <alignment horizontal="left" vertical="center"/>
      <protection locked="0"/>
    </xf>
    <xf numFmtId="0" fontId="3" fillId="4" borderId="4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176" fontId="3" fillId="4" borderId="43" xfId="0" applyNumberFormat="1" applyFont="1" applyFill="1" applyBorder="1" applyAlignment="1" applyProtection="1">
      <alignment horizontal="right" vertical="center"/>
      <protection locked="0"/>
    </xf>
    <xf numFmtId="176" fontId="3" fillId="4" borderId="8" xfId="0" applyNumberFormat="1" applyFont="1" applyFill="1" applyBorder="1" applyAlignment="1" applyProtection="1">
      <alignment horizontal="right" vertical="center"/>
      <protection locked="0"/>
    </xf>
    <xf numFmtId="176" fontId="3" fillId="4" borderId="48" xfId="0" applyNumberFormat="1" applyFont="1" applyFill="1" applyBorder="1" applyAlignment="1" applyProtection="1">
      <alignment horizontal="right" vertical="center"/>
      <protection locked="0"/>
    </xf>
    <xf numFmtId="176" fontId="3" fillId="4" borderId="6" xfId="0" applyNumberFormat="1" applyFont="1" applyFill="1" applyBorder="1" applyAlignment="1" applyProtection="1">
      <alignment horizontal="right" vertical="center"/>
      <protection locked="0"/>
    </xf>
    <xf numFmtId="176" fontId="3" fillId="4" borderId="30" xfId="0" applyNumberFormat="1" applyFont="1" applyFill="1" applyBorder="1" applyAlignment="1" applyProtection="1">
      <alignment horizontal="right" vertical="center"/>
      <protection locked="0"/>
    </xf>
    <xf numFmtId="176" fontId="3" fillId="4" borderId="11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177" fontId="3" fillId="4" borderId="26" xfId="0" applyNumberFormat="1" applyFont="1" applyFill="1" applyBorder="1" applyAlignment="1" applyProtection="1">
      <alignment horizontal="right" vertical="center"/>
      <protection locked="0"/>
    </xf>
    <xf numFmtId="177" fontId="3" fillId="4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177" fontId="3" fillId="4" borderId="40" xfId="0" applyNumberFormat="1" applyFont="1" applyFill="1" applyBorder="1" applyAlignment="1" applyProtection="1">
      <alignment horizontal="right" vertical="center"/>
      <protection locked="0"/>
    </xf>
    <xf numFmtId="177" fontId="3" fillId="4" borderId="41" xfId="0" applyNumberFormat="1" applyFont="1" applyFill="1" applyBorder="1" applyAlignment="1" applyProtection="1">
      <alignment horizontal="right" vertical="center"/>
      <protection locked="0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176" fontId="3" fillId="4" borderId="40" xfId="0" applyNumberFormat="1" applyFont="1" applyFill="1" applyBorder="1" applyAlignment="1" applyProtection="1">
      <alignment horizontal="right" vertical="center"/>
      <protection locked="0"/>
    </xf>
    <xf numFmtId="176" fontId="3" fillId="4" borderId="41" xfId="0" applyNumberFormat="1" applyFont="1" applyFill="1" applyBorder="1" applyAlignment="1" applyProtection="1">
      <alignment horizontal="right" vertical="center"/>
      <protection locked="0"/>
    </xf>
    <xf numFmtId="176" fontId="3" fillId="4" borderId="47" xfId="0" applyNumberFormat="1" applyFont="1" applyFill="1" applyBorder="1" applyAlignment="1" applyProtection="1">
      <alignment horizontal="right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textRotation="255"/>
    </xf>
    <xf numFmtId="0" fontId="3" fillId="4" borderId="12" xfId="0" applyFont="1" applyFill="1" applyBorder="1" applyAlignment="1">
      <alignment horizontal="center" vertical="center" textRotation="255"/>
    </xf>
    <xf numFmtId="0" fontId="3" fillId="4" borderId="2" xfId="0" applyFont="1" applyFill="1" applyBorder="1" applyAlignment="1">
      <alignment horizontal="center" vertical="center" textRotation="255"/>
    </xf>
    <xf numFmtId="0" fontId="3" fillId="4" borderId="57" xfId="0" applyFont="1" applyFill="1" applyBorder="1" applyAlignment="1">
      <alignment horizontal="center" vertical="center" textRotation="255"/>
    </xf>
    <xf numFmtId="179" fontId="2" fillId="4" borderId="26" xfId="0" applyNumberFormat="1" applyFont="1" applyFill="1" applyBorder="1" applyAlignment="1" applyProtection="1">
      <alignment horizontal="left" vertical="center"/>
      <protection locked="0"/>
    </xf>
    <xf numFmtId="179" fontId="2" fillId="4" borderId="3" xfId="0" applyNumberFormat="1" applyFont="1" applyFill="1" applyBorder="1" applyAlignment="1" applyProtection="1">
      <alignment horizontal="left" vertical="center"/>
      <protection locked="0"/>
    </xf>
    <xf numFmtId="179" fontId="2" fillId="4" borderId="17" xfId="0" applyNumberFormat="1" applyFont="1" applyFill="1" applyBorder="1" applyAlignment="1" applyProtection="1">
      <alignment horizontal="left" vertical="center"/>
      <protection locked="0"/>
    </xf>
    <xf numFmtId="179" fontId="2" fillId="4" borderId="34" xfId="0" applyNumberFormat="1" applyFont="1" applyFill="1" applyBorder="1" applyAlignment="1" applyProtection="1">
      <alignment horizontal="left" vertical="top"/>
      <protection locked="0"/>
    </xf>
    <xf numFmtId="179" fontId="2" fillId="4" borderId="0" xfId="0" applyNumberFormat="1" applyFont="1" applyFill="1" applyAlignment="1" applyProtection="1">
      <alignment horizontal="left" vertical="top"/>
      <protection locked="0"/>
    </xf>
    <xf numFmtId="179" fontId="2" fillId="4" borderId="22" xfId="0" applyNumberFormat="1" applyFont="1" applyFill="1" applyBorder="1" applyAlignment="1" applyProtection="1">
      <alignment horizontal="left" vertical="top"/>
      <protection locked="0"/>
    </xf>
    <xf numFmtId="179" fontId="4" fillId="4" borderId="6" xfId="0" applyNumberFormat="1" applyFont="1" applyFill="1" applyBorder="1" applyAlignment="1" applyProtection="1">
      <alignment horizontal="left" vertical="center"/>
      <protection locked="0"/>
    </xf>
    <xf numFmtId="179" fontId="4" fillId="4" borderId="30" xfId="0" applyNumberFormat="1" applyFont="1" applyFill="1" applyBorder="1" applyAlignment="1" applyProtection="1">
      <alignment horizontal="left" vertical="center"/>
      <protection locked="0"/>
    </xf>
    <xf numFmtId="179" fontId="4" fillId="4" borderId="11" xfId="0" applyNumberFormat="1" applyFont="1" applyFill="1" applyBorder="1" applyAlignment="1" applyProtection="1">
      <alignment horizontal="left" vertical="center"/>
      <protection locked="0"/>
    </xf>
    <xf numFmtId="179" fontId="4" fillId="4" borderId="39" xfId="0" applyNumberFormat="1" applyFont="1" applyFill="1" applyBorder="1" applyAlignment="1" applyProtection="1">
      <alignment horizontal="left" vertical="center"/>
      <protection locked="0"/>
    </xf>
    <xf numFmtId="179" fontId="4" fillId="4" borderId="13" xfId="0" applyNumberFormat="1" applyFont="1" applyFill="1" applyBorder="1" applyAlignment="1" applyProtection="1">
      <alignment horizontal="left" vertical="center"/>
      <protection locked="0"/>
    </xf>
    <xf numFmtId="179" fontId="4" fillId="4" borderId="24" xfId="0" applyNumberFormat="1" applyFont="1" applyFill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9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8" fillId="4" borderId="37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right" vertical="top"/>
    </xf>
    <xf numFmtId="0" fontId="2" fillId="4" borderId="15" xfId="0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176" fontId="8" fillId="4" borderId="34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5" xfId="0" applyFont="1" applyFill="1" applyBorder="1" applyAlignment="1">
      <alignment horizontal="center"/>
    </xf>
    <xf numFmtId="178" fontId="3" fillId="4" borderId="31" xfId="0" applyNumberFormat="1" applyFont="1" applyFill="1" applyBorder="1" applyAlignment="1" applyProtection="1">
      <alignment horizontal="center" vertical="center"/>
      <protection locked="0"/>
    </xf>
    <xf numFmtId="178" fontId="3" fillId="4" borderId="32" xfId="0" applyNumberFormat="1" applyFont="1" applyFill="1" applyBorder="1" applyAlignment="1" applyProtection="1">
      <alignment horizontal="center" vertical="center"/>
      <protection locked="0"/>
    </xf>
    <xf numFmtId="178" fontId="3" fillId="4" borderId="33" xfId="0" applyNumberFormat="1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textRotation="255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24" xfId="0" applyFont="1" applyFill="1" applyBorder="1" applyAlignment="1">
      <alignment horizontal="left" vertical="top"/>
    </xf>
    <xf numFmtId="0" fontId="4" fillId="4" borderId="0" xfId="0" applyFont="1" applyFill="1" applyAlignment="1">
      <alignment horizontal="center" vertical="center" wrapText="1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15125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  <xdr:twoCellAnchor>
    <xdr:from>
      <xdr:col>19</xdr:col>
      <xdr:colOff>341849</xdr:colOff>
      <xdr:row>35</xdr:row>
      <xdr:rowOff>114300</xdr:rowOff>
    </xdr:from>
    <xdr:to>
      <xdr:col>22</xdr:col>
      <xdr:colOff>291049</xdr:colOff>
      <xdr:row>39</xdr:row>
      <xdr:rowOff>209550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527682" y="9062508"/>
          <a:ext cx="981075" cy="1375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　入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　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8395A0E-E955-4A8C-A606-6F6EB486027D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42105FA-AE4F-49F3-A3F1-B04F1C317974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180975</xdr:rowOff>
    </xdr:from>
    <xdr:to>
      <xdr:col>24</xdr:col>
      <xdr:colOff>683923</xdr:colOff>
      <xdr:row>1</xdr:row>
      <xdr:rowOff>285750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B0DFB81-A83B-4B1C-9735-C1349C676190}"/>
            </a:ext>
          </a:extLst>
        </xdr:cNvPr>
        <xdr:cNvSpPr txBox="1">
          <a:spLocks noChangeArrowheads="1"/>
        </xdr:cNvSpPr>
      </xdr:nvSpPr>
      <xdr:spPr bwMode="auto">
        <a:xfrm>
          <a:off x="6781800" y="180975"/>
          <a:ext cx="550573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電信扱</a:t>
          </a:r>
        </a:p>
      </xdr:txBody>
    </xdr:sp>
    <xdr:clientData/>
  </xdr:twoCellAnchor>
  <xdr:twoCellAnchor editAs="oneCell">
    <xdr:from>
      <xdr:col>18</xdr:col>
      <xdr:colOff>28575</xdr:colOff>
      <xdr:row>26</xdr:row>
      <xdr:rowOff>257175</xdr:rowOff>
    </xdr:from>
    <xdr:to>
      <xdr:col>21</xdr:col>
      <xdr:colOff>19129</xdr:colOff>
      <xdr:row>28</xdr:row>
      <xdr:rowOff>219154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E0443D-366E-32E1-0ACD-DE505509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9229725"/>
          <a:ext cx="914479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="90" zoomScaleNormal="100" zoomScaleSheetLayoutView="90" workbookViewId="0">
      <selection sqref="A1:C1"/>
    </sheetView>
  </sheetViews>
  <sheetFormatPr defaultColWidth="9" defaultRowHeight="12" x14ac:dyDescent="0.15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 x14ac:dyDescent="0.15">
      <c r="A1" s="196" t="s">
        <v>31</v>
      </c>
      <c r="B1" s="196"/>
      <c r="C1" s="196"/>
      <c r="Z1" s="6" t="s">
        <v>82</v>
      </c>
    </row>
    <row r="2" spans="1:39" ht="24.75" customHeight="1" x14ac:dyDescent="0.15">
      <c r="A2" s="218" t="s">
        <v>66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</row>
    <row r="3" spans="1:39" ht="24.95" customHeight="1" x14ac:dyDescent="0.15">
      <c r="A3" s="219" t="s">
        <v>65</v>
      </c>
      <c r="B3" s="220"/>
      <c r="C3" s="119">
        <v>46113</v>
      </c>
      <c r="D3" s="120"/>
      <c r="E3" s="120"/>
      <c r="F3" s="120"/>
      <c r="G3" s="120"/>
      <c r="H3" s="120"/>
      <c r="I3" s="121"/>
      <c r="J3" s="246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13"/>
      <c r="Y3" s="20" t="s">
        <v>61</v>
      </c>
      <c r="Z3" s="6" t="s">
        <v>36</v>
      </c>
    </row>
    <row r="4" spans="1:39" ht="24.95" customHeight="1" x14ac:dyDescent="0.15">
      <c r="A4" s="221" t="s">
        <v>6</v>
      </c>
      <c r="B4" s="222"/>
      <c r="C4" s="125" t="s">
        <v>16</v>
      </c>
      <c r="D4" s="126"/>
      <c r="E4" s="126"/>
      <c r="F4" s="126"/>
      <c r="G4" s="126"/>
      <c r="H4" s="126"/>
      <c r="I4" s="127"/>
      <c r="J4" s="266"/>
      <c r="K4" s="267"/>
      <c r="L4" s="267"/>
      <c r="M4" s="267"/>
      <c r="N4" s="248" t="s">
        <v>35</v>
      </c>
      <c r="O4" s="248"/>
      <c r="P4" s="4">
        <v>8</v>
      </c>
      <c r="Q4" s="248" t="s">
        <v>29</v>
      </c>
      <c r="R4" s="248"/>
      <c r="S4" s="248"/>
      <c r="T4" s="4">
        <v>4</v>
      </c>
      <c r="U4" s="76" t="s">
        <v>30</v>
      </c>
      <c r="V4" s="248"/>
      <c r="W4" s="248"/>
      <c r="X4" s="3"/>
      <c r="Z4" s="7" t="s">
        <v>37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 x14ac:dyDescent="0.15">
      <c r="A5" s="249" t="s">
        <v>17</v>
      </c>
      <c r="B5" s="250"/>
      <c r="C5" s="125" t="s">
        <v>32</v>
      </c>
      <c r="D5" s="126"/>
      <c r="E5" s="126"/>
      <c r="F5" s="193"/>
      <c r="G5" s="117" t="s">
        <v>7</v>
      </c>
      <c r="H5" s="130"/>
      <c r="I5" s="78" t="s">
        <v>8</v>
      </c>
      <c r="J5" s="292" t="s">
        <v>22</v>
      </c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4"/>
      <c r="X5" s="2"/>
      <c r="Y5" s="19" t="s">
        <v>72</v>
      </c>
      <c r="Z5" s="7" t="s">
        <v>52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</row>
    <row r="6" spans="1:39" ht="9.75" customHeight="1" x14ac:dyDescent="0.15">
      <c r="A6" s="133"/>
      <c r="B6" s="251"/>
      <c r="C6" s="162" t="s">
        <v>62</v>
      </c>
      <c r="D6" s="130"/>
      <c r="E6" s="130"/>
      <c r="F6" s="118"/>
      <c r="G6" s="117" t="s">
        <v>11</v>
      </c>
      <c r="H6" s="118"/>
      <c r="I6" s="117"/>
      <c r="J6" s="117"/>
      <c r="K6" s="118"/>
      <c r="L6" s="117"/>
      <c r="M6" s="118"/>
      <c r="N6" s="225" t="s">
        <v>25</v>
      </c>
      <c r="O6" s="226"/>
      <c r="P6" s="82"/>
      <c r="Q6" s="197"/>
      <c r="R6" s="198"/>
      <c r="S6" s="199"/>
      <c r="T6" s="81" t="s">
        <v>9</v>
      </c>
      <c r="U6" s="80"/>
      <c r="V6" s="83"/>
      <c r="W6" s="81" t="s">
        <v>3</v>
      </c>
      <c r="X6" s="14"/>
      <c r="Y6" s="116"/>
      <c r="Z6" s="113" t="s">
        <v>38</v>
      </c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</row>
    <row r="7" spans="1:39" ht="6" customHeight="1" x14ac:dyDescent="0.2">
      <c r="A7" s="133"/>
      <c r="B7" s="251"/>
      <c r="C7" s="156"/>
      <c r="D7" s="224"/>
      <c r="E7" s="224"/>
      <c r="F7" s="207"/>
      <c r="G7" s="206"/>
      <c r="H7" s="207"/>
      <c r="I7" s="206"/>
      <c r="J7" s="285" t="str">
        <f>IF(SUM(H30:I33)+T25&lt;10000000,"",IF(SUM(H30:I33)+T25&lt;100000000,"\",(LEFT(RIGHT(SUM(H30:I33)+T25,9),1))))</f>
        <v/>
      </c>
      <c r="K7" s="213"/>
      <c r="L7" s="212" t="str">
        <f>IF(SUM(H30:I33)+T25&lt;1000000,"",IF(SUM(H30:I33)+T25&lt;10000000,"\",(LEFT(RIGHT(SUM(H30:I33)+T25,8),1))))</f>
        <v/>
      </c>
      <c r="M7" s="213"/>
      <c r="N7" s="212" t="str">
        <f>IF(SUM(H30:I33)+T25&lt;100000,"",IF(SUM(H30:I33)+T25&lt;1000000,"\",(LEFT(RIGHT(SUM(H30:I33)+T25,7),1))))</f>
        <v/>
      </c>
      <c r="O7" s="213"/>
      <c r="P7" s="304" t="str">
        <f>IF(SUM(H30:I33)+T25&lt;10000,"",IF(SUM(H30:I33)+T25&lt;100000,"\",(LEFT(RIGHT(SUM(H30:I33)+T25,6),1))))</f>
        <v/>
      </c>
      <c r="Q7" s="212" t="str">
        <f>IF(SUM(H30:I33)+T25&lt;1000,"",IF(SUM(H30:I33)+T25&lt;10000,"\",(LEFT(RIGHT(SUM(H30:I33)+T25,5),1))))</f>
        <v/>
      </c>
      <c r="R7" s="300"/>
      <c r="S7" s="213"/>
      <c r="T7" s="245" t="str">
        <f>IF(SUM(H30:I33)+T25&lt;100,"",IF(SUM(H30:I33)+T25&lt;1000,"\",(LEFT(RIGHT(SUM(H30:I33)+T25,4),1))))</f>
        <v/>
      </c>
      <c r="U7" s="304" t="str">
        <f>IF(SUM(H30:I33)+T25&lt;10,"",IF(SUM(H30:I33)+T25&lt;100,"\",(LEFT(RIGHT(SUM(H30:I33)+T25,3),1))))</f>
        <v/>
      </c>
      <c r="V7" s="299" t="str">
        <f>IF(SUM(H30:I33)+T25&lt;1,"",IF(SUM(H30:I33)+T25&lt;10,"\",(LEFT(RIGHT(SUM(H30:I33)+T25,2),1))))</f>
        <v/>
      </c>
      <c r="W7" s="245" t="str">
        <f>IF(SUM(H30:I33)+T25=0,"",(LEFT(RIGHT(SUM(H30:I33)+T25,1),1)))</f>
        <v/>
      </c>
      <c r="X7" s="10"/>
      <c r="Y7" s="116"/>
      <c r="Z7" s="113"/>
    </row>
    <row r="8" spans="1:39" ht="15.95" customHeight="1" x14ac:dyDescent="0.2">
      <c r="A8" s="133"/>
      <c r="B8" s="251"/>
      <c r="C8" s="189"/>
      <c r="D8" s="190"/>
      <c r="E8" s="190"/>
      <c r="F8" s="191"/>
      <c r="G8" s="189">
        <v>1534481</v>
      </c>
      <c r="H8" s="191"/>
      <c r="I8" s="86"/>
      <c r="J8" s="210"/>
      <c r="K8" s="211"/>
      <c r="L8" s="210"/>
      <c r="M8" s="211"/>
      <c r="N8" s="210"/>
      <c r="O8" s="211"/>
      <c r="P8" s="217"/>
      <c r="Q8" s="210"/>
      <c r="R8" s="205"/>
      <c r="S8" s="211"/>
      <c r="T8" s="242"/>
      <c r="U8" s="217"/>
      <c r="V8" s="232"/>
      <c r="W8" s="242"/>
      <c r="X8" s="10"/>
      <c r="Y8" s="116"/>
    </row>
    <row r="9" spans="1:39" ht="15.95" customHeight="1" x14ac:dyDescent="0.2">
      <c r="A9" s="133"/>
      <c r="B9" s="251"/>
      <c r="C9" s="162" t="s">
        <v>73</v>
      </c>
      <c r="D9" s="130"/>
      <c r="E9" s="130"/>
      <c r="F9" s="118"/>
      <c r="G9" s="117" t="s">
        <v>11</v>
      </c>
      <c r="H9" s="118"/>
      <c r="J9" s="208" t="str">
        <f>IF(H34+T28&lt;10000000,"",IF(H34+T28&lt;100000000,"\",(LEFT(RIGHT(H34+T28,9),1))))</f>
        <v/>
      </c>
      <c r="K9" s="209"/>
      <c r="L9" s="208" t="str">
        <f>IF(H34+T28&lt;1000000,"",IF(H34+T28&lt;10000000,"\",(LEFT(RIGHT(H34+T28,8),1))))</f>
        <v/>
      </c>
      <c r="M9" s="209"/>
      <c r="N9" s="208" t="str">
        <f>IF(H34+T28&lt;100000,"",IF(H34+T28&lt;1000000,"\",(LEFT(RIGHT(H34+T28,7),1))))</f>
        <v/>
      </c>
      <c r="O9" s="202"/>
      <c r="P9" s="216" t="str">
        <f>IF(H34+T28&lt;10000,"",IF(H34+T28&lt;100000,"\",(LEFT(RIGHT(H34+T28,6),1))))</f>
        <v/>
      </c>
      <c r="Q9" s="208" t="str">
        <f>IF(H34+T28&lt;1000,"",IF(H34+T28&lt;10000,"\",(LEFT(RIGHT(H34+T28,5),1))))</f>
        <v/>
      </c>
      <c r="R9" s="204"/>
      <c r="S9" s="209"/>
      <c r="T9" s="241" t="str">
        <f>IF(H34+T28&lt;100,"",IF(H34+T28&lt;1000,"\",(LEFT(RIGHT(H34+T28,4),1))))</f>
        <v/>
      </c>
      <c r="U9" s="216" t="str">
        <f>IF(H34+T28&lt;10,"",IF(H34+T28&lt;100,"\",(LEFT(RIGHT(H34+T28,3),1))))</f>
        <v/>
      </c>
      <c r="V9" s="231" t="str">
        <f>IF(H34+T28&lt;1,"",IF(H34+T28&lt;10,"\",(LEFT(RIGHT(H34+T28,2),1))))</f>
        <v/>
      </c>
      <c r="W9" s="241" t="str">
        <f>IF(H34+T28=0,"",(LEFT(RIGHT(H34+T28,1),1)))</f>
        <v/>
      </c>
      <c r="X9" s="10"/>
      <c r="Y9" s="116"/>
      <c r="Z9" s="7" t="s">
        <v>53</v>
      </c>
    </row>
    <row r="10" spans="1:39" ht="15.95" customHeight="1" x14ac:dyDescent="0.2">
      <c r="A10" s="133"/>
      <c r="B10" s="251"/>
      <c r="C10" s="189"/>
      <c r="D10" s="190"/>
      <c r="E10" s="190"/>
      <c r="F10" s="191"/>
      <c r="G10" s="189">
        <v>1669832</v>
      </c>
      <c r="H10" s="191"/>
      <c r="I10" s="87"/>
      <c r="J10" s="210"/>
      <c r="K10" s="211"/>
      <c r="L10" s="210"/>
      <c r="M10" s="211"/>
      <c r="N10" s="210"/>
      <c r="O10" s="203"/>
      <c r="P10" s="217"/>
      <c r="Q10" s="210"/>
      <c r="R10" s="205"/>
      <c r="S10" s="211"/>
      <c r="T10" s="242"/>
      <c r="U10" s="217"/>
      <c r="V10" s="232"/>
      <c r="W10" s="242"/>
      <c r="X10" s="10"/>
      <c r="Y10" s="116"/>
      <c r="Z10" s="7" t="s">
        <v>54</v>
      </c>
    </row>
    <row r="11" spans="1:39" ht="15.95" customHeight="1" x14ac:dyDescent="0.2">
      <c r="A11" s="133"/>
      <c r="B11" s="251"/>
      <c r="C11" s="286" t="s">
        <v>63</v>
      </c>
      <c r="D11" s="287"/>
      <c r="E11" s="287"/>
      <c r="F11" s="288"/>
      <c r="G11" s="117" t="s">
        <v>11</v>
      </c>
      <c r="H11" s="118"/>
      <c r="J11" s="208" t="str">
        <f>IF(H35+T27&lt;10000000,"",IF(H35+T27&lt;100000000,"\",(LEFT(RIGHT(H35+T27,9),1))))</f>
        <v/>
      </c>
      <c r="K11" s="209"/>
      <c r="L11" s="208" t="str">
        <f>IF(H35+T27&lt;1000000,"",IF(H35+T27&lt;10000000,"\",(LEFT(RIGHT(H35+T27,8),1))))</f>
        <v/>
      </c>
      <c r="M11" s="209"/>
      <c r="N11" s="204" t="str">
        <f>IF(H35+T27&lt;100000,"",IF(H35+T27&lt;1000000,"\",(LEFT(RIGHT(H35+T27,7),1))))</f>
        <v/>
      </c>
      <c r="O11" s="204"/>
      <c r="P11" s="214" t="str">
        <f>IF(H35+T27&lt;10000,"",IF(H35+T27&lt;100000,"\",(LEFT(RIGHT(H35+T27,6),1))))</f>
        <v/>
      </c>
      <c r="Q11" s="208" t="str">
        <f>IF(H35+T27&lt;1000,"",IF(H35+T27&lt;10000,"\",(LEFT(RIGHT(H35+T27,5),1))))</f>
        <v/>
      </c>
      <c r="R11" s="204"/>
      <c r="S11" s="209"/>
      <c r="T11" s="202" t="str">
        <f>IF(H35+T27&lt;100,"",IF(H35+T27&lt;1000,"\",(LEFT(RIGHT(H35+T27,4),1))))</f>
        <v/>
      </c>
      <c r="U11" s="204" t="str">
        <f>IF(H35+T27&lt;10,"",IF(H35+T27&lt;100,"\",(LEFT(RIGHT(H35+T27,3),1))))</f>
        <v/>
      </c>
      <c r="V11" s="231" t="str">
        <f>IF(H35+T27&lt;1,"",IF(H35+T27&lt;10,"\",(LEFT(RIGHT(H35+T27,2),1))))</f>
        <v/>
      </c>
      <c r="W11" s="202" t="str">
        <f>IF(H35+T27=0,"",(LEFT(RIGHT(H35+T27,1),1)))</f>
        <v/>
      </c>
      <c r="X11" s="10"/>
      <c r="Y11" s="116"/>
      <c r="Z11" s="7" t="s">
        <v>55</v>
      </c>
    </row>
    <row r="12" spans="1:39" ht="15.95" customHeight="1" x14ac:dyDescent="0.2">
      <c r="A12" s="133"/>
      <c r="B12" s="251"/>
      <c r="C12" s="186"/>
      <c r="D12" s="187"/>
      <c r="E12" s="187"/>
      <c r="F12" s="188"/>
      <c r="G12" s="189">
        <v>1534503</v>
      </c>
      <c r="H12" s="191"/>
      <c r="J12" s="210"/>
      <c r="K12" s="211"/>
      <c r="L12" s="210"/>
      <c r="M12" s="211"/>
      <c r="N12" s="205"/>
      <c r="O12" s="205"/>
      <c r="P12" s="215"/>
      <c r="Q12" s="210"/>
      <c r="R12" s="205"/>
      <c r="S12" s="211"/>
      <c r="T12" s="203"/>
      <c r="U12" s="205"/>
      <c r="V12" s="232"/>
      <c r="W12" s="203"/>
      <c r="X12" s="10"/>
      <c r="Y12" s="116"/>
      <c r="Z12" s="7" t="s">
        <v>39</v>
      </c>
    </row>
    <row r="13" spans="1:39" ht="15.95" customHeight="1" x14ac:dyDescent="0.2">
      <c r="A13" s="133"/>
      <c r="B13" s="251"/>
      <c r="C13" s="162" t="s">
        <v>64</v>
      </c>
      <c r="D13" s="130"/>
      <c r="E13" s="130"/>
      <c r="F13" s="118"/>
      <c r="G13" s="206" t="s">
        <v>11</v>
      </c>
      <c r="H13" s="207"/>
      <c r="I13" s="88"/>
      <c r="J13" s="208" t="str">
        <f>IF(H37+H38&lt;10000000,"",IF(H37+H38&lt;100000000,"\",(LEFT(RIGHT(H37+H38,9),1))))</f>
        <v/>
      </c>
      <c r="K13" s="209"/>
      <c r="L13" s="208" t="str">
        <f>IF(H37+H38&lt;1000000,"",IF(H37+H38&lt;10000000,"\",(LEFT(RIGHT(H37+H38,8),1))))</f>
        <v/>
      </c>
      <c r="M13" s="209"/>
      <c r="N13" s="204" t="str">
        <f>IF(H37+H38&lt;100000,"",IF(H37+H38&lt;1000000,"\",(LEFT(RIGHT(H37+H38,7),1))))</f>
        <v/>
      </c>
      <c r="O13" s="204"/>
      <c r="P13" s="214" t="str">
        <f>IF(H37+H38&lt;10000,"",IF(H37+H38&lt;100000,"\",(LEFT(RIGHT(H37+H38,6),1))))</f>
        <v/>
      </c>
      <c r="Q13" s="208" t="str">
        <f>IF(H37+H38&lt;1000,"",IF(H37+H38&lt;10000,"\",(LEFT(RIGHT(H37+H38,5),1))))</f>
        <v/>
      </c>
      <c r="R13" s="204"/>
      <c r="S13" s="209"/>
      <c r="T13" s="202" t="str">
        <f>IF(H37+H38&lt;100,"",IF(H37+H38&lt;1000,"\",(LEFT(RIGHT(H37+H38,4),1))))</f>
        <v/>
      </c>
      <c r="U13" s="204" t="str">
        <f>IF(H37+H38&lt;10,"",IF(H37+H38&lt;100,"\",(LEFT(RIGHT(H37+H38,3),1))))</f>
        <v/>
      </c>
      <c r="V13" s="231" t="str">
        <f>IF(H37+H38&lt;1,"",IF(H37+H38&lt;10,"\",(LEFT(RIGHT(H37+H38,2),1))))</f>
        <v/>
      </c>
      <c r="W13" s="202" t="str">
        <f>IF(H37+H38=0,"",(LEFT(RIGHT(H37+H38,1),1)))</f>
        <v/>
      </c>
      <c r="X13" s="10"/>
      <c r="Y13" s="116"/>
    </row>
    <row r="14" spans="1:39" ht="15.95" customHeight="1" x14ac:dyDescent="0.2">
      <c r="A14" s="133"/>
      <c r="B14" s="251"/>
      <c r="C14" s="189"/>
      <c r="D14" s="190"/>
      <c r="E14" s="190"/>
      <c r="F14" s="191"/>
      <c r="G14" s="206">
        <v>1336035</v>
      </c>
      <c r="H14" s="207"/>
      <c r="I14" s="87"/>
      <c r="J14" s="210"/>
      <c r="K14" s="211"/>
      <c r="L14" s="210"/>
      <c r="M14" s="211"/>
      <c r="N14" s="205"/>
      <c r="O14" s="205"/>
      <c r="P14" s="215"/>
      <c r="Q14" s="210"/>
      <c r="R14" s="205"/>
      <c r="S14" s="211"/>
      <c r="T14" s="203"/>
      <c r="U14" s="205"/>
      <c r="V14" s="232"/>
      <c r="W14" s="203"/>
      <c r="X14" s="10"/>
      <c r="Y14" s="116"/>
    </row>
    <row r="15" spans="1:39" ht="32.1" customHeight="1" x14ac:dyDescent="0.2">
      <c r="A15" s="252"/>
      <c r="B15" s="253"/>
      <c r="C15" s="125" t="s">
        <v>15</v>
      </c>
      <c r="D15" s="126"/>
      <c r="E15" s="126"/>
      <c r="F15" s="126"/>
      <c r="G15" s="126"/>
      <c r="H15" s="126"/>
      <c r="I15" s="126"/>
      <c r="J15" s="200" t="str">
        <f>IF(SUM(H30:I38)+SUM(T25:W28)&lt;10000000,"",IF(SUM(H30:I38)+SUM(T25:W28)&lt;100000000,"\",(LEFT(RIGHT(SUM(H30:I38)+SUM(T25:W28),9),1))))</f>
        <v/>
      </c>
      <c r="K15" s="201"/>
      <c r="L15" s="200" t="str">
        <f>IF(SUM(H30:I38)+SUM(T25:W28)&lt;1000000,"",IF(SUM(H30:I38)+SUM(T25:W28)&lt;10000000,"\",(LEFT(RIGHT(SUM(H30:I38)+SUM(T25:W28),8),1))))</f>
        <v/>
      </c>
      <c r="M15" s="201"/>
      <c r="N15" s="230" t="str">
        <f>IF(SUM(H30:I38)+SUM(T25:W28)&lt;100000,"",IF(SUM(H30:I38)+SUM(T25:W28)&lt;1000000,"\",(LEFT(RIGHT(SUM(H30:I38)+SUM(T25:W28),7),1))))</f>
        <v/>
      </c>
      <c r="O15" s="230"/>
      <c r="P15" s="90" t="str">
        <f>IF(SUM(H30:I38)+SUM(T25:W28)&lt;10000,"",IF(SUM(H30:I38)+SUM(T25:W28)&lt;100000,"\",(LEFT(RIGHT(SUM(H30:I38)+SUM(T25:W28),6),1))))</f>
        <v/>
      </c>
      <c r="Q15" s="200" t="str">
        <f>IF(SUM(H30:I38)+SUM(T25:W28)&lt;1000,"",IF(SUM(H30:I38)+SUM(T25:W28)&lt;10000,"\",(LEFT(RIGHT(SUM(H30:I38)+SUM(T25:W28),5),1))))</f>
        <v/>
      </c>
      <c r="R15" s="230"/>
      <c r="S15" s="201"/>
      <c r="T15" s="91" t="str">
        <f>IF(SUM(H30:I38)+SUM(T25:W28)&lt;100,"",IF(SUM(H30:I38)+SUM(T25:W28)&lt;1000,"\",(LEFT(RIGHT(SUM(H30:I38)+SUM(T25:W28),4),1))))</f>
        <v/>
      </c>
      <c r="U15" s="89" t="str">
        <f>IF(SUM(H30:I38)+SUM(T25:W28)&lt;10,"",IF(SUM(H30:I38)+SUM(T25:W28)&lt;100,"\",(LEFT(RIGHT(SUM(H30:I38)+SUM(T25:W28),3),1))))</f>
        <v/>
      </c>
      <c r="V15" s="92" t="str">
        <f>IF(SUM(H30:I38)+SUM(T25:W28)&lt;1,"",IF(SUM(H30:I38)+SUM(T25:W28)&lt;10,"\",(LEFT(RIGHT(SUM(H30:I38)+SUM(T25:W28),2),1))))</f>
        <v/>
      </c>
      <c r="W15" s="91" t="str">
        <f>IF(SUM(H30:I38)+SUM(T25:W28)=0,"",(LEFT(RIGHT(SUM(H30:I38)+SUM(T25:W28),1),1)))</f>
        <v/>
      </c>
      <c r="X15" s="10"/>
      <c r="Y15" s="19"/>
    </row>
    <row r="16" spans="1:39" ht="12" customHeight="1" x14ac:dyDescent="0.15">
      <c r="A16" s="249" t="s">
        <v>23</v>
      </c>
      <c r="B16" s="250"/>
      <c r="C16" s="289" t="s">
        <v>33</v>
      </c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93"/>
    </row>
    <row r="17" spans="1:24" ht="12" customHeight="1" x14ac:dyDescent="0.15">
      <c r="A17" s="133"/>
      <c r="B17" s="251"/>
      <c r="C17" s="227" t="s">
        <v>10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9"/>
      <c r="X17" s="94"/>
    </row>
    <row r="18" spans="1:24" ht="24" customHeight="1" x14ac:dyDescent="0.15">
      <c r="A18" s="133"/>
      <c r="B18" s="251"/>
      <c r="C18" s="301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3"/>
      <c r="X18" s="95"/>
    </row>
    <row r="19" spans="1:24" ht="12" customHeight="1" x14ac:dyDescent="0.15">
      <c r="A19" s="133"/>
      <c r="B19" s="251"/>
      <c r="C19" s="227" t="s">
        <v>34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9"/>
      <c r="X19" s="94"/>
    </row>
    <row r="20" spans="1:24" ht="24" customHeight="1" x14ac:dyDescent="0.15">
      <c r="A20" s="135"/>
      <c r="B20" s="260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2"/>
      <c r="X20" s="95"/>
    </row>
    <row r="21" spans="1:24" ht="15.95" customHeight="1" x14ac:dyDescent="0.15">
      <c r="A21" s="234" t="s">
        <v>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6"/>
      <c r="X21" s="17"/>
    </row>
    <row r="22" spans="1:24" ht="27.95" customHeight="1" x14ac:dyDescent="0.15">
      <c r="A22" s="233" t="s">
        <v>5</v>
      </c>
      <c r="B22" s="126"/>
      <c r="C22" s="126"/>
      <c r="D22" s="126"/>
      <c r="E22" s="193"/>
      <c r="F22" s="125" t="s">
        <v>12</v>
      </c>
      <c r="G22" s="193"/>
      <c r="H22" s="75" t="s">
        <v>4</v>
      </c>
      <c r="I22" s="237"/>
      <c r="J22" s="238"/>
      <c r="K22" s="238"/>
      <c r="L22" s="238"/>
      <c r="M22" s="238"/>
      <c r="N22" s="238"/>
      <c r="O22" s="137" t="s">
        <v>18</v>
      </c>
      <c r="P22" s="138"/>
      <c r="Q22" s="115"/>
      <c r="R22" s="122"/>
      <c r="S22" s="123"/>
      <c r="T22" s="123"/>
      <c r="U22" s="123"/>
      <c r="V22" s="123"/>
      <c r="W22" s="124"/>
      <c r="X22" s="96"/>
    </row>
    <row r="23" spans="1:24" ht="27.95" customHeight="1" x14ac:dyDescent="0.15">
      <c r="A23" s="233" t="s">
        <v>2</v>
      </c>
      <c r="B23" s="126"/>
      <c r="C23" s="126"/>
      <c r="D23" s="126"/>
      <c r="E23" s="193"/>
      <c r="F23" s="125" t="s">
        <v>12</v>
      </c>
      <c r="G23" s="193"/>
      <c r="H23" s="75" t="s">
        <v>4</v>
      </c>
      <c r="I23" s="237"/>
      <c r="J23" s="238"/>
      <c r="K23" s="238"/>
      <c r="L23" s="238"/>
      <c r="M23" s="238"/>
      <c r="N23" s="238"/>
      <c r="O23" s="137" t="s">
        <v>19</v>
      </c>
      <c r="P23" s="138"/>
      <c r="Q23" s="115"/>
      <c r="R23" s="122"/>
      <c r="S23" s="123"/>
      <c r="T23" s="123"/>
      <c r="U23" s="123"/>
      <c r="V23" s="123"/>
      <c r="W23" s="124"/>
      <c r="X23" s="96"/>
    </row>
    <row r="24" spans="1:24" ht="27.95" customHeight="1" thickBot="1" x14ac:dyDescent="0.2">
      <c r="A24" s="141"/>
      <c r="B24" s="142"/>
      <c r="C24" s="142"/>
      <c r="D24" s="142"/>
      <c r="E24" s="143"/>
      <c r="F24" s="117" t="s">
        <v>13</v>
      </c>
      <c r="G24" s="118"/>
      <c r="H24" s="97" t="s">
        <v>4</v>
      </c>
      <c r="I24" s="139"/>
      <c r="J24" s="140"/>
      <c r="K24" s="140"/>
      <c r="L24" s="140"/>
      <c r="M24" s="140"/>
      <c r="N24" s="140"/>
      <c r="O24" s="273" t="s">
        <v>20</v>
      </c>
      <c r="P24" s="274"/>
      <c r="Q24" s="275"/>
      <c r="R24" s="296"/>
      <c r="S24" s="297"/>
      <c r="T24" s="297"/>
      <c r="U24" s="297"/>
      <c r="V24" s="297"/>
      <c r="W24" s="298"/>
      <c r="X24" s="96"/>
    </row>
    <row r="25" spans="1:24" ht="15" customHeight="1" thickTop="1" x14ac:dyDescent="0.15">
      <c r="A25" s="98"/>
      <c r="B25" s="257" t="s">
        <v>67</v>
      </c>
      <c r="C25" s="257"/>
      <c r="D25" s="257"/>
      <c r="E25" s="99"/>
      <c r="F25" s="177" t="s">
        <v>50</v>
      </c>
      <c r="G25" s="178"/>
      <c r="H25" s="179" t="str">
        <f>IF(R22="","",IF(OR(AND(P4&gt;=6,P4&lt;=13),AND(P4=5,T4&gt;=4),AND(P4=14,T4&lt;=3)),ROUNDDOWN(R22*88/1000,0),ROUNDDOWN(R22*138/1000,0)))</f>
        <v/>
      </c>
      <c r="I25" s="180"/>
      <c r="J25" s="153" t="s">
        <v>43</v>
      </c>
      <c r="K25" s="154"/>
      <c r="L25" s="154"/>
      <c r="M25" s="154"/>
      <c r="N25" s="155"/>
      <c r="O25" s="183" t="s">
        <v>59</v>
      </c>
      <c r="P25" s="184"/>
      <c r="Q25" s="184"/>
      <c r="R25" s="184"/>
      <c r="S25" s="185"/>
      <c r="T25" s="147"/>
      <c r="U25" s="148"/>
      <c r="V25" s="148"/>
      <c r="W25" s="149"/>
      <c r="X25" s="21"/>
    </row>
    <row r="26" spans="1:24" ht="12" customHeight="1" x14ac:dyDescent="0.15">
      <c r="A26" s="100"/>
      <c r="B26" s="258"/>
      <c r="C26" s="258"/>
      <c r="D26" s="258"/>
      <c r="E26" s="101"/>
      <c r="F26" s="186" t="str">
        <f>IF(OR(AND(P4&gt;=6,P4&lt;=13),AND(P4=5,T4&gt;=4),AND(P4=14,T4&lt;=3)),"(Ａ)×88/1,000","(Ａ)×138/1,000")</f>
        <v>(Ａ)×88/1,000</v>
      </c>
      <c r="G26" s="188"/>
      <c r="H26" s="181"/>
      <c r="I26" s="182"/>
      <c r="J26" s="156"/>
      <c r="K26" s="157"/>
      <c r="L26" s="157"/>
      <c r="M26" s="157"/>
      <c r="N26" s="158"/>
      <c r="O26" s="186"/>
      <c r="P26" s="187"/>
      <c r="Q26" s="187"/>
      <c r="R26" s="187"/>
      <c r="S26" s="188"/>
      <c r="T26" s="150"/>
      <c r="U26" s="151"/>
      <c r="V26" s="151"/>
      <c r="W26" s="152"/>
      <c r="X26" s="21"/>
    </row>
    <row r="27" spans="1:24" ht="27" customHeight="1" x14ac:dyDescent="0.15">
      <c r="A27" s="100"/>
      <c r="B27" s="258"/>
      <c r="C27" s="258"/>
      <c r="D27" s="258"/>
      <c r="E27" s="101"/>
      <c r="F27" s="114" t="s">
        <v>49</v>
      </c>
      <c r="G27" s="115"/>
      <c r="H27" s="128" t="str">
        <f>IF(R24="","",ROUNDDOWN(R24*298/1000,0))</f>
        <v/>
      </c>
      <c r="I27" s="129"/>
      <c r="J27" s="156"/>
      <c r="K27" s="157"/>
      <c r="L27" s="157"/>
      <c r="M27" s="157"/>
      <c r="N27" s="158"/>
      <c r="O27" s="137" t="s">
        <v>44</v>
      </c>
      <c r="P27" s="138"/>
      <c r="Q27" s="138"/>
      <c r="R27" s="138"/>
      <c r="S27" s="115"/>
      <c r="T27" s="122"/>
      <c r="U27" s="123"/>
      <c r="V27" s="123"/>
      <c r="W27" s="124"/>
      <c r="X27" s="96"/>
    </row>
    <row r="28" spans="1:24" ht="27" customHeight="1" x14ac:dyDescent="0.15">
      <c r="A28" s="100"/>
      <c r="B28" s="258"/>
      <c r="C28" s="258"/>
      <c r="D28" s="258"/>
      <c r="E28" s="101"/>
      <c r="F28" s="114" t="s">
        <v>51</v>
      </c>
      <c r="G28" s="115"/>
      <c r="H28" s="128" t="str">
        <f>IF(AND(R22="",R24=""),"",ROUNDDOWN((R22+R24)*2/1000,0))</f>
        <v/>
      </c>
      <c r="I28" s="129"/>
      <c r="J28" s="159"/>
      <c r="K28" s="160"/>
      <c r="L28" s="160"/>
      <c r="M28" s="160"/>
      <c r="N28" s="161"/>
      <c r="O28" s="125" t="s">
        <v>45</v>
      </c>
      <c r="P28" s="126"/>
      <c r="Q28" s="126"/>
      <c r="R28" s="126"/>
      <c r="S28" s="193"/>
      <c r="T28" s="122"/>
      <c r="U28" s="123"/>
      <c r="V28" s="123"/>
      <c r="W28" s="124"/>
      <c r="X28" s="21"/>
    </row>
    <row r="29" spans="1:24" ht="27" customHeight="1" x14ac:dyDescent="0.15">
      <c r="A29" s="100"/>
      <c r="B29" s="258"/>
      <c r="C29" s="258"/>
      <c r="D29" s="258"/>
      <c r="E29" s="101"/>
      <c r="F29" s="137" t="s">
        <v>0</v>
      </c>
      <c r="G29" s="115"/>
      <c r="H29" s="123"/>
      <c r="I29" s="295"/>
      <c r="J29" s="162" t="s">
        <v>60</v>
      </c>
      <c r="K29" s="163"/>
      <c r="L29" s="163"/>
      <c r="M29" s="163"/>
      <c r="N29" s="164"/>
      <c r="O29" s="168"/>
      <c r="P29" s="169"/>
      <c r="Q29" s="169"/>
      <c r="R29" s="169"/>
      <c r="S29" s="169"/>
      <c r="T29" s="169"/>
      <c r="U29" s="169"/>
      <c r="V29" s="169"/>
      <c r="W29" s="170"/>
      <c r="X29" s="21"/>
    </row>
    <row r="30" spans="1:24" ht="27" customHeight="1" x14ac:dyDescent="0.15">
      <c r="A30" s="103"/>
      <c r="B30" s="259"/>
      <c r="C30" s="259"/>
      <c r="D30" s="259"/>
      <c r="E30" s="104"/>
      <c r="F30" s="137" t="s">
        <v>14</v>
      </c>
      <c r="G30" s="115"/>
      <c r="H30" s="128">
        <f>SUM(H25:I29)</f>
        <v>0</v>
      </c>
      <c r="I30" s="129"/>
      <c r="J30" s="156"/>
      <c r="K30" s="157"/>
      <c r="L30" s="157"/>
      <c r="M30" s="157"/>
      <c r="N30" s="158"/>
      <c r="O30" s="171"/>
      <c r="P30" s="172"/>
      <c r="Q30" s="172"/>
      <c r="R30" s="172"/>
      <c r="S30" s="172"/>
      <c r="T30" s="172"/>
      <c r="U30" s="172"/>
      <c r="V30" s="172"/>
      <c r="W30" s="173"/>
      <c r="X30" s="21"/>
    </row>
    <row r="31" spans="1:24" ht="27" customHeight="1" x14ac:dyDescent="0.15">
      <c r="A31" s="105"/>
      <c r="B31" s="144" t="s">
        <v>68</v>
      </c>
      <c r="C31" s="145"/>
      <c r="D31" s="145"/>
      <c r="E31" s="106"/>
      <c r="F31" s="117" t="s">
        <v>1</v>
      </c>
      <c r="G31" s="118"/>
      <c r="H31" s="194"/>
      <c r="I31" s="195"/>
      <c r="J31" s="156"/>
      <c r="K31" s="157"/>
      <c r="L31" s="157"/>
      <c r="M31" s="157"/>
      <c r="N31" s="158"/>
      <c r="O31" s="171"/>
      <c r="P31" s="172"/>
      <c r="Q31" s="172"/>
      <c r="R31" s="172"/>
      <c r="S31" s="172"/>
      <c r="T31" s="172"/>
      <c r="U31" s="172"/>
      <c r="V31" s="172"/>
      <c r="W31" s="173"/>
      <c r="X31" s="21"/>
    </row>
    <row r="32" spans="1:24" ht="27" customHeight="1" x14ac:dyDescent="0.15">
      <c r="A32" s="107"/>
      <c r="B32" s="146"/>
      <c r="C32" s="146"/>
      <c r="D32" s="146"/>
      <c r="E32" s="108"/>
      <c r="F32" s="117" t="s">
        <v>0</v>
      </c>
      <c r="G32" s="118"/>
      <c r="H32" s="194"/>
      <c r="I32" s="195"/>
      <c r="J32" s="156"/>
      <c r="K32" s="157"/>
      <c r="L32" s="157"/>
      <c r="M32" s="157"/>
      <c r="N32" s="158"/>
      <c r="O32" s="171"/>
      <c r="P32" s="172"/>
      <c r="Q32" s="172"/>
      <c r="R32" s="172"/>
      <c r="S32" s="172"/>
      <c r="T32" s="172"/>
      <c r="U32" s="172"/>
      <c r="V32" s="172"/>
      <c r="W32" s="173"/>
      <c r="X32" s="21"/>
    </row>
    <row r="33" spans="1:24" ht="27" customHeight="1" x14ac:dyDescent="0.15">
      <c r="A33" s="105"/>
      <c r="B33" s="243" t="s">
        <v>69</v>
      </c>
      <c r="C33" s="244"/>
      <c r="D33" s="244"/>
      <c r="E33" s="109"/>
      <c r="F33" s="114" t="s">
        <v>41</v>
      </c>
      <c r="G33" s="115"/>
      <c r="H33" s="239"/>
      <c r="I33" s="240"/>
      <c r="J33" s="156"/>
      <c r="K33" s="157"/>
      <c r="L33" s="157"/>
      <c r="M33" s="157"/>
      <c r="N33" s="158"/>
      <c r="O33" s="171"/>
      <c r="P33" s="172"/>
      <c r="Q33" s="172"/>
      <c r="R33" s="172"/>
      <c r="S33" s="172"/>
      <c r="T33" s="172"/>
      <c r="U33" s="172"/>
      <c r="V33" s="172"/>
      <c r="W33" s="173"/>
      <c r="X33" s="21"/>
    </row>
    <row r="34" spans="1:24" ht="27" customHeight="1" x14ac:dyDescent="0.15">
      <c r="A34" s="107"/>
      <c r="B34" s="243" t="s">
        <v>70</v>
      </c>
      <c r="C34" s="244"/>
      <c r="D34" s="244"/>
      <c r="E34" s="75"/>
      <c r="F34" s="192" t="s">
        <v>42</v>
      </c>
      <c r="G34" s="193"/>
      <c r="H34" s="128">
        <f>IF(R23="",0,IF(OR(C18="高梁市役所",C18="高梁地域事務組合"),ROUNDDOWN((R23+R24)*0.003,0),ROUNDDOWN((R23+R24)*0.01,0)))</f>
        <v>0</v>
      </c>
      <c r="I34" s="129"/>
      <c r="J34" s="165"/>
      <c r="K34" s="166"/>
      <c r="L34" s="166"/>
      <c r="M34" s="166"/>
      <c r="N34" s="167"/>
      <c r="O34" s="174"/>
      <c r="P34" s="175"/>
      <c r="Q34" s="175"/>
      <c r="R34" s="175"/>
      <c r="S34" s="175"/>
      <c r="T34" s="175"/>
      <c r="U34" s="175"/>
      <c r="V34" s="175"/>
      <c r="W34" s="176"/>
      <c r="X34" s="21"/>
    </row>
    <row r="35" spans="1:24" ht="7.5" customHeight="1" x14ac:dyDescent="0.15">
      <c r="A35" s="110"/>
      <c r="B35" s="144" t="s">
        <v>81</v>
      </c>
      <c r="C35" s="145"/>
      <c r="D35" s="145"/>
      <c r="E35" s="77"/>
      <c r="F35" s="162" t="s">
        <v>40</v>
      </c>
      <c r="G35" s="164"/>
      <c r="H35" s="254"/>
      <c r="I35" s="255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</row>
    <row r="36" spans="1:24" ht="20.25" customHeight="1" x14ac:dyDescent="0.15">
      <c r="A36" s="107"/>
      <c r="B36" s="146"/>
      <c r="C36" s="146"/>
      <c r="D36" s="146"/>
      <c r="E36" s="85"/>
      <c r="F36" s="159"/>
      <c r="G36" s="161"/>
      <c r="H36" s="181"/>
      <c r="I36" s="256"/>
      <c r="K36" s="131" t="s">
        <v>46</v>
      </c>
      <c r="L36" s="132"/>
      <c r="M36" s="261"/>
      <c r="N36" s="262"/>
      <c r="O36" s="262"/>
      <c r="P36" s="262"/>
      <c r="Q36" s="262"/>
      <c r="R36" s="262"/>
      <c r="S36" s="262"/>
      <c r="T36" s="262"/>
      <c r="U36" s="262"/>
      <c r="V36" s="262"/>
      <c r="W36" s="263"/>
    </row>
    <row r="37" spans="1:24" ht="27" customHeight="1" x14ac:dyDescent="0.15">
      <c r="A37" s="105"/>
      <c r="B37" s="144" t="s">
        <v>71</v>
      </c>
      <c r="C37" s="145"/>
      <c r="D37" s="145"/>
      <c r="E37" s="79"/>
      <c r="F37" s="192" t="s">
        <v>47</v>
      </c>
      <c r="G37" s="280"/>
      <c r="H37" s="239"/>
      <c r="I37" s="281"/>
      <c r="K37" s="133"/>
      <c r="L37" s="134"/>
      <c r="M37" s="264"/>
      <c r="N37" s="224"/>
      <c r="O37" s="224"/>
      <c r="P37" s="224"/>
      <c r="Q37" s="224"/>
      <c r="R37" s="224"/>
      <c r="S37" s="224"/>
      <c r="T37" s="224"/>
      <c r="U37" s="224"/>
      <c r="V37" s="224"/>
      <c r="W37" s="265"/>
    </row>
    <row r="38" spans="1:24" ht="26.25" customHeight="1" x14ac:dyDescent="0.15">
      <c r="A38" s="110"/>
      <c r="B38" s="276"/>
      <c r="C38" s="276"/>
      <c r="D38" s="276"/>
      <c r="E38" s="84"/>
      <c r="F38" s="269" t="s">
        <v>48</v>
      </c>
      <c r="G38" s="269"/>
      <c r="H38" s="278"/>
      <c r="I38" s="279"/>
      <c r="J38" s="8"/>
      <c r="K38" s="133"/>
      <c r="L38" s="134"/>
      <c r="M38" s="264"/>
      <c r="N38" s="224"/>
      <c r="O38" s="224"/>
      <c r="P38" s="224"/>
      <c r="Q38" s="224"/>
      <c r="R38" s="224"/>
      <c r="S38" s="224"/>
      <c r="T38" s="224"/>
      <c r="U38" s="224"/>
      <c r="V38" s="224"/>
      <c r="W38" s="265"/>
    </row>
    <row r="39" spans="1:24" ht="27" customHeight="1" x14ac:dyDescent="0.15">
      <c r="A39" s="111"/>
      <c r="B39" s="277"/>
      <c r="C39" s="277"/>
      <c r="D39" s="277"/>
      <c r="E39" s="2"/>
      <c r="F39" s="282" t="s">
        <v>14</v>
      </c>
      <c r="G39" s="282"/>
      <c r="H39" s="283">
        <f>H37+H38</f>
        <v>0</v>
      </c>
      <c r="I39" s="284"/>
      <c r="J39" s="8"/>
      <c r="K39" s="133"/>
      <c r="L39" s="134"/>
      <c r="M39" s="264"/>
      <c r="N39" s="224"/>
      <c r="O39" s="224"/>
      <c r="P39" s="224"/>
      <c r="Q39" s="224"/>
      <c r="R39" s="224"/>
      <c r="S39" s="224"/>
      <c r="T39" s="224"/>
      <c r="U39" s="224"/>
      <c r="V39" s="224"/>
      <c r="W39" s="265"/>
    </row>
    <row r="40" spans="1:24" ht="24.75" customHeight="1" x14ac:dyDescent="0.15">
      <c r="A40" s="112" t="s">
        <v>28</v>
      </c>
      <c r="B40" s="112"/>
      <c r="C40" s="112"/>
      <c r="D40" s="112"/>
      <c r="E40" s="112"/>
      <c r="J40" s="8"/>
      <c r="K40" s="135"/>
      <c r="L40" s="136"/>
      <c r="M40" s="266"/>
      <c r="N40" s="267"/>
      <c r="O40" s="267"/>
      <c r="P40" s="267"/>
      <c r="Q40" s="267"/>
      <c r="R40" s="267"/>
      <c r="S40" s="267"/>
      <c r="T40" s="267"/>
      <c r="U40" s="267"/>
      <c r="V40" s="267"/>
      <c r="W40" s="268"/>
    </row>
    <row r="41" spans="1:24" x14ac:dyDescent="0.15">
      <c r="A41" s="223"/>
      <c r="B41" s="223"/>
      <c r="C41" s="224"/>
      <c r="D41" s="224"/>
      <c r="E41" s="224"/>
      <c r="F41" s="22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4" x14ac:dyDescent="0.15">
      <c r="A42" s="224"/>
      <c r="B42" s="224"/>
      <c r="C42" s="224"/>
      <c r="D42" s="224"/>
      <c r="E42" s="224"/>
      <c r="F42" s="224"/>
      <c r="J42" s="8"/>
    </row>
    <row r="43" spans="1:24" x14ac:dyDescent="0.15">
      <c r="F43" s="5"/>
    </row>
  </sheetData>
  <mergeCells count="144">
    <mergeCell ref="C19:W19"/>
    <mergeCell ref="C18:W18"/>
    <mergeCell ref="T7:T8"/>
    <mergeCell ref="U7:U8"/>
    <mergeCell ref="C15:I15"/>
    <mergeCell ref="P7:P8"/>
    <mergeCell ref="C5:F5"/>
    <mergeCell ref="V9:V10"/>
    <mergeCell ref="G8:H8"/>
    <mergeCell ref="C6:F8"/>
    <mergeCell ref="F37:G37"/>
    <mergeCell ref="H37:I37"/>
    <mergeCell ref="F39:G39"/>
    <mergeCell ref="H39:I39"/>
    <mergeCell ref="F22:G22"/>
    <mergeCell ref="V11:V12"/>
    <mergeCell ref="F28:G28"/>
    <mergeCell ref="H34:I34"/>
    <mergeCell ref="J7:K8"/>
    <mergeCell ref="C13:F14"/>
    <mergeCell ref="C11:F12"/>
    <mergeCell ref="J11:K12"/>
    <mergeCell ref="C16:W16"/>
    <mergeCell ref="L13:M14"/>
    <mergeCell ref="N13:O14"/>
    <mergeCell ref="O28:S28"/>
    <mergeCell ref="W11:W12"/>
    <mergeCell ref="H29:I29"/>
    <mergeCell ref="R24:W24"/>
    <mergeCell ref="W13:W14"/>
    <mergeCell ref="G14:H14"/>
    <mergeCell ref="N7:O8"/>
    <mergeCell ref="V7:V8"/>
    <mergeCell ref="P9:P10"/>
    <mergeCell ref="F35:G36"/>
    <mergeCell ref="H35:I36"/>
    <mergeCell ref="B25:D30"/>
    <mergeCell ref="B31:D32"/>
    <mergeCell ref="A16:B20"/>
    <mergeCell ref="G9:H9"/>
    <mergeCell ref="F32:G32"/>
    <mergeCell ref="J9:K10"/>
    <mergeCell ref="M36:W40"/>
    <mergeCell ref="F38:G38"/>
    <mergeCell ref="Q11:S12"/>
    <mergeCell ref="Q9:S10"/>
    <mergeCell ref="C20:W20"/>
    <mergeCell ref="W9:W10"/>
    <mergeCell ref="F23:G23"/>
    <mergeCell ref="O24:Q24"/>
    <mergeCell ref="B33:D33"/>
    <mergeCell ref="U11:U12"/>
    <mergeCell ref="L15:M15"/>
    <mergeCell ref="B37:D39"/>
    <mergeCell ref="H31:I31"/>
    <mergeCell ref="H38:I38"/>
    <mergeCell ref="F27:G27"/>
    <mergeCell ref="N11:O12"/>
    <mergeCell ref="A41:F42"/>
    <mergeCell ref="L6:M6"/>
    <mergeCell ref="N6:O6"/>
    <mergeCell ref="C17:W17"/>
    <mergeCell ref="Q15:S15"/>
    <mergeCell ref="V13:V14"/>
    <mergeCell ref="J13:K14"/>
    <mergeCell ref="Q13:S14"/>
    <mergeCell ref="A22:E22"/>
    <mergeCell ref="A23:E23"/>
    <mergeCell ref="A21:W21"/>
    <mergeCell ref="R22:W22"/>
    <mergeCell ref="R23:W23"/>
    <mergeCell ref="O23:Q23"/>
    <mergeCell ref="I22:N22"/>
    <mergeCell ref="H33:I33"/>
    <mergeCell ref="F24:G24"/>
    <mergeCell ref="F29:G29"/>
    <mergeCell ref="O22:Q22"/>
    <mergeCell ref="G11:H11"/>
    <mergeCell ref="G6:H7"/>
    <mergeCell ref="T9:T10"/>
    <mergeCell ref="B34:D34"/>
    <mergeCell ref="W7:W8"/>
    <mergeCell ref="U13:U14"/>
    <mergeCell ref="J6:K6"/>
    <mergeCell ref="G13:H13"/>
    <mergeCell ref="L11:M12"/>
    <mergeCell ref="L7:M8"/>
    <mergeCell ref="G12:H12"/>
    <mergeCell ref="P11:P12"/>
    <mergeCell ref="L9:M10"/>
    <mergeCell ref="N9:O10"/>
    <mergeCell ref="U9:U10"/>
    <mergeCell ref="T11:T12"/>
    <mergeCell ref="P13:P14"/>
    <mergeCell ref="I6:I7"/>
    <mergeCell ref="Q7:S8"/>
    <mergeCell ref="F26:G26"/>
    <mergeCell ref="C9:F10"/>
    <mergeCell ref="F34:G34"/>
    <mergeCell ref="G10:H10"/>
    <mergeCell ref="H32:I32"/>
    <mergeCell ref="A1:C1"/>
    <mergeCell ref="Q6:S6"/>
    <mergeCell ref="J15:K15"/>
    <mergeCell ref="T13:T14"/>
    <mergeCell ref="A2:Y2"/>
    <mergeCell ref="A3:B3"/>
    <mergeCell ref="A4:B4"/>
    <mergeCell ref="Y6:Y8"/>
    <mergeCell ref="Y9:Y10"/>
    <mergeCell ref="Y11:Y12"/>
    <mergeCell ref="J3:W3"/>
    <mergeCell ref="Q4:S4"/>
    <mergeCell ref="I23:N23"/>
    <mergeCell ref="A5:B15"/>
    <mergeCell ref="N15:O15"/>
    <mergeCell ref="V4:W4"/>
    <mergeCell ref="J5:W5"/>
    <mergeCell ref="N4:O4"/>
    <mergeCell ref="J4:M4"/>
    <mergeCell ref="F33:G33"/>
    <mergeCell ref="Y13:Y14"/>
    <mergeCell ref="F31:G31"/>
    <mergeCell ref="C3:I3"/>
    <mergeCell ref="T28:W28"/>
    <mergeCell ref="C4:I4"/>
    <mergeCell ref="H27:I27"/>
    <mergeCell ref="G5:H5"/>
    <mergeCell ref="K36:L40"/>
    <mergeCell ref="T27:W27"/>
    <mergeCell ref="O27:S27"/>
    <mergeCell ref="I24:N24"/>
    <mergeCell ref="A24:E24"/>
    <mergeCell ref="B35:D36"/>
    <mergeCell ref="T25:W26"/>
    <mergeCell ref="J25:N28"/>
    <mergeCell ref="J29:N34"/>
    <mergeCell ref="O29:W34"/>
    <mergeCell ref="F30:G30"/>
    <mergeCell ref="H30:I30"/>
    <mergeCell ref="F25:G25"/>
    <mergeCell ref="H25:I26"/>
    <mergeCell ref="H28:I28"/>
    <mergeCell ref="O25:S26"/>
  </mergeCells>
  <phoneticPr fontId="1"/>
  <conditionalFormatting sqref="H35">
    <cfRule type="cellIs" dxfId="11" priority="4" operator="equal">
      <formula>0</formula>
    </cfRule>
  </conditionalFormatting>
  <conditionalFormatting sqref="H30:I30">
    <cfRule type="cellIs" dxfId="10" priority="2" operator="equal">
      <formula>0</formula>
    </cfRule>
  </conditionalFormatting>
  <conditionalFormatting sqref="H34:I34">
    <cfRule type="cellIs" dxfId="9" priority="6" operator="equal">
      <formula>"0円"</formula>
    </cfRule>
  </conditionalFormatting>
  <conditionalFormatting sqref="H34:I36">
    <cfRule type="cellIs" dxfId="8" priority="3" operator="equal">
      <formula>0</formula>
    </cfRule>
  </conditionalFormatting>
  <conditionalFormatting sqref="H39:I39">
    <cfRule type="cellIs" dxfId="7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6B3F-9545-4E33-A9A4-FC6ED2C8D6F0}">
  <dimension ref="A1:AM43"/>
  <sheetViews>
    <sheetView view="pageBreakPreview" topLeftCell="A18" zoomScaleNormal="100" zoomScaleSheetLayoutView="100" workbookViewId="0">
      <selection activeCell="H35" sqref="H35:I36"/>
    </sheetView>
  </sheetViews>
  <sheetFormatPr defaultColWidth="9" defaultRowHeight="12" x14ac:dyDescent="0.15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 x14ac:dyDescent="0.15">
      <c r="A1" s="196" t="s">
        <v>27</v>
      </c>
      <c r="B1" s="196"/>
      <c r="C1" s="196"/>
    </row>
    <row r="2" spans="1:39" ht="24.75" customHeight="1" x14ac:dyDescent="0.15">
      <c r="A2" s="218" t="s">
        <v>57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 x14ac:dyDescent="0.15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246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13"/>
      <c r="Y3" s="20" t="s">
        <v>61</v>
      </c>
      <c r="Z3" s="7"/>
    </row>
    <row r="4" spans="1:39" ht="24.95" customHeight="1" x14ac:dyDescent="0.15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 x14ac:dyDescent="0.15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 x14ac:dyDescent="0.15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 x14ac:dyDescent="0.2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 x14ac:dyDescent="0.2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 x14ac:dyDescent="0.2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 x14ac:dyDescent="0.2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 x14ac:dyDescent="0.2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 x14ac:dyDescent="0.2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 x14ac:dyDescent="0.2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 x14ac:dyDescent="0.2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 x14ac:dyDescent="0.2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 x14ac:dyDescent="0.15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 x14ac:dyDescent="0.15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 x14ac:dyDescent="0.15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 x14ac:dyDescent="0.15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 x14ac:dyDescent="0.15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 x14ac:dyDescent="0.15">
      <c r="A21" s="420" t="s">
        <v>21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2"/>
      <c r="X21" s="17"/>
    </row>
    <row r="22" spans="1:24" ht="27.95" customHeight="1" x14ac:dyDescent="0.15">
      <c r="A22" s="400" t="s">
        <v>5</v>
      </c>
      <c r="B22" s="365"/>
      <c r="C22" s="365"/>
      <c r="D22" s="365"/>
      <c r="E22" s="348"/>
      <c r="F22" s="364" t="s">
        <v>12</v>
      </c>
      <c r="G22" s="348"/>
      <c r="H22" s="22" t="s">
        <v>4</v>
      </c>
      <c r="I22" s="401" t="str">
        <f>IF('1（入力はこのシートにしてください）'!I22="","",'1（入力はこのシートにしてください）'!I22)</f>
        <v/>
      </c>
      <c r="J22" s="402"/>
      <c r="K22" s="402"/>
      <c r="L22" s="402"/>
      <c r="M22" s="402"/>
      <c r="N22" s="402"/>
      <c r="O22" s="366" t="s">
        <v>18</v>
      </c>
      <c r="P22" s="399"/>
      <c r="Q22" s="346"/>
      <c r="R22" s="349" t="str">
        <f>IF('1（入力はこのシートにしてください）'!R22="","",'1（入力はこのシートにしてください）'!R22)</f>
        <v/>
      </c>
      <c r="S22" s="362"/>
      <c r="T22" s="362"/>
      <c r="U22" s="362"/>
      <c r="V22" s="362"/>
      <c r="W22" s="363"/>
      <c r="X22" s="18"/>
    </row>
    <row r="23" spans="1:24" ht="27.95" customHeight="1" x14ac:dyDescent="0.15">
      <c r="A23" s="400" t="s">
        <v>2</v>
      </c>
      <c r="B23" s="365"/>
      <c r="C23" s="365"/>
      <c r="D23" s="365"/>
      <c r="E23" s="348"/>
      <c r="F23" s="364" t="s">
        <v>12</v>
      </c>
      <c r="G23" s="348"/>
      <c r="H23" s="22" t="s">
        <v>4</v>
      </c>
      <c r="I23" s="401" t="str">
        <f>IF('1（入力はこのシートにしてください）'!I23="","",'1（入力はこのシートにしてください）'!I23)</f>
        <v/>
      </c>
      <c r="J23" s="402"/>
      <c r="K23" s="402"/>
      <c r="L23" s="402"/>
      <c r="M23" s="402"/>
      <c r="N23" s="402"/>
      <c r="O23" s="366" t="s">
        <v>19</v>
      </c>
      <c r="P23" s="399"/>
      <c r="Q23" s="346"/>
      <c r="R23" s="349" t="str">
        <f>IF('1（入力はこのシートにしてください）'!R23="","",'1（入力はこのシートにしてください）'!R23)</f>
        <v/>
      </c>
      <c r="S23" s="362"/>
      <c r="T23" s="362"/>
      <c r="U23" s="362"/>
      <c r="V23" s="362"/>
      <c r="W23" s="363"/>
      <c r="X23" s="18"/>
    </row>
    <row r="24" spans="1:24" ht="27.95" customHeight="1" thickBot="1" x14ac:dyDescent="0.2">
      <c r="A24" s="403"/>
      <c r="B24" s="404"/>
      <c r="C24" s="404"/>
      <c r="D24" s="404"/>
      <c r="E24" s="405"/>
      <c r="F24" s="351" t="s">
        <v>13</v>
      </c>
      <c r="G24" s="352"/>
      <c r="H24" s="43" t="s">
        <v>4</v>
      </c>
      <c r="I24" s="406" t="str">
        <f>IF('1（入力はこのシートにしてください）'!I24="","",'1（入力はこのシートにしてください）'!I24)</f>
        <v/>
      </c>
      <c r="J24" s="407"/>
      <c r="K24" s="407"/>
      <c r="L24" s="407"/>
      <c r="M24" s="407"/>
      <c r="N24" s="407"/>
      <c r="O24" s="408" t="s">
        <v>20</v>
      </c>
      <c r="P24" s="409"/>
      <c r="Q24" s="410"/>
      <c r="R24" s="411" t="str">
        <f>IF('1（入力はこのシートにしてください）'!R24="","",'1（入力はこのシートにしてください）'!R24)</f>
        <v/>
      </c>
      <c r="S24" s="412"/>
      <c r="T24" s="412"/>
      <c r="U24" s="412"/>
      <c r="V24" s="412"/>
      <c r="W24" s="413"/>
      <c r="X24" s="18"/>
    </row>
    <row r="25" spans="1:24" ht="15" customHeight="1" thickTop="1" x14ac:dyDescent="0.15">
      <c r="A25" s="44"/>
      <c r="B25" s="354" t="s">
        <v>67</v>
      </c>
      <c r="C25" s="354"/>
      <c r="D25" s="354"/>
      <c r="E25" s="45"/>
      <c r="F25" s="357" t="s">
        <v>50</v>
      </c>
      <c r="G25" s="358"/>
      <c r="H25" s="359" t="str">
        <f>'1（入力はこのシートにしてください）'!H25</f>
        <v/>
      </c>
      <c r="I25" s="360"/>
      <c r="J25" s="383" t="s">
        <v>43</v>
      </c>
      <c r="K25" s="384"/>
      <c r="L25" s="384"/>
      <c r="M25" s="384"/>
      <c r="N25" s="385"/>
      <c r="O25" s="387" t="s">
        <v>59</v>
      </c>
      <c r="P25" s="388"/>
      <c r="Q25" s="388"/>
      <c r="R25" s="388"/>
      <c r="S25" s="389"/>
      <c r="T25" s="393" t="str">
        <f>IF('1（入力はこのシートにしてください）'!T25="","",'1（入力はこのシートにしてください）'!T25)</f>
        <v/>
      </c>
      <c r="U25" s="394"/>
      <c r="V25" s="394"/>
      <c r="W25" s="395"/>
      <c r="X25" s="11"/>
    </row>
    <row r="26" spans="1:24" ht="12" customHeight="1" x14ac:dyDescent="0.15">
      <c r="A26" s="46"/>
      <c r="B26" s="355"/>
      <c r="C26" s="355"/>
      <c r="D26" s="355"/>
      <c r="E26" s="47"/>
      <c r="F26" s="390" t="str">
        <f>IF(OR(AND(P4&gt;=6,P4&lt;=13),AND(P4=5,T4&gt;=4),AND(P4=14,T4&lt;=3)),"(Ａ)×88/1,000","(Ａ)×138/1,000")</f>
        <v>(Ａ)×88/1,000</v>
      </c>
      <c r="G26" s="392"/>
      <c r="H26" s="317"/>
      <c r="I26" s="361"/>
      <c r="J26" s="368"/>
      <c r="K26" s="369"/>
      <c r="L26" s="369"/>
      <c r="M26" s="369"/>
      <c r="N26" s="370"/>
      <c r="O26" s="390"/>
      <c r="P26" s="391"/>
      <c r="Q26" s="391"/>
      <c r="R26" s="391"/>
      <c r="S26" s="392"/>
      <c r="T26" s="396"/>
      <c r="U26" s="397"/>
      <c r="V26" s="397"/>
      <c r="W26" s="398"/>
      <c r="X26" s="11"/>
    </row>
    <row r="27" spans="1:24" ht="27" customHeight="1" x14ac:dyDescent="0.15">
      <c r="A27" s="46"/>
      <c r="B27" s="355"/>
      <c r="C27" s="355"/>
      <c r="D27" s="355"/>
      <c r="E27" s="47"/>
      <c r="F27" s="345" t="s">
        <v>49</v>
      </c>
      <c r="G27" s="346"/>
      <c r="H27" s="338" t="str">
        <f>'1（入力はこのシートにしてください）'!H27</f>
        <v/>
      </c>
      <c r="I27" s="347"/>
      <c r="J27" s="368"/>
      <c r="K27" s="369"/>
      <c r="L27" s="369"/>
      <c r="M27" s="369"/>
      <c r="N27" s="370"/>
      <c r="O27" s="366" t="s">
        <v>44</v>
      </c>
      <c r="P27" s="399"/>
      <c r="Q27" s="399"/>
      <c r="R27" s="399"/>
      <c r="S27" s="346"/>
      <c r="T27" s="349" t="str">
        <f>IF('1（入力はこのシートにしてください）'!T27="","",'1（入力はこのシートにしてください）'!T27)</f>
        <v/>
      </c>
      <c r="U27" s="362"/>
      <c r="V27" s="362"/>
      <c r="W27" s="363"/>
      <c r="X27" s="18"/>
    </row>
    <row r="28" spans="1:24" ht="27" customHeight="1" x14ac:dyDescent="0.15">
      <c r="A28" s="46"/>
      <c r="B28" s="355"/>
      <c r="C28" s="355"/>
      <c r="D28" s="355"/>
      <c r="E28" s="47"/>
      <c r="F28" s="345" t="s">
        <v>51</v>
      </c>
      <c r="G28" s="346"/>
      <c r="H28" s="338" t="str">
        <f>'1（入力はこのシートにしてください）'!H28</f>
        <v/>
      </c>
      <c r="I28" s="347"/>
      <c r="J28" s="313"/>
      <c r="K28" s="386"/>
      <c r="L28" s="386"/>
      <c r="M28" s="386"/>
      <c r="N28" s="314"/>
      <c r="O28" s="364" t="s">
        <v>45</v>
      </c>
      <c r="P28" s="365"/>
      <c r="Q28" s="365"/>
      <c r="R28" s="365"/>
      <c r="S28" s="348"/>
      <c r="T28" s="349" t="str">
        <f>IF('1（入力はこのシートにしてください）'!T28="","",'1（入力はこのシートにしてください）'!T28)</f>
        <v/>
      </c>
      <c r="U28" s="362"/>
      <c r="V28" s="362"/>
      <c r="W28" s="363"/>
      <c r="X28" s="11"/>
    </row>
    <row r="29" spans="1:24" ht="27" customHeight="1" x14ac:dyDescent="0.15">
      <c r="A29" s="46"/>
      <c r="B29" s="355"/>
      <c r="C29" s="355"/>
      <c r="D29" s="355"/>
      <c r="E29" s="47"/>
      <c r="F29" s="366" t="s">
        <v>0</v>
      </c>
      <c r="G29" s="346"/>
      <c r="H29" s="362" t="str">
        <f>IF('1（入力はこのシートにしてください）'!H29="","",'1（入力はこのシートにしてください）'!H29)</f>
        <v/>
      </c>
      <c r="I29" s="350"/>
      <c r="J29" s="311" t="s">
        <v>60</v>
      </c>
      <c r="K29" s="367"/>
      <c r="L29" s="367"/>
      <c r="M29" s="367"/>
      <c r="N29" s="312"/>
      <c r="O29" s="374">
        <f>'1（入力はこのシートにしてください）'!O29</f>
        <v>0</v>
      </c>
      <c r="P29" s="375"/>
      <c r="Q29" s="375"/>
      <c r="R29" s="375"/>
      <c r="S29" s="375"/>
      <c r="T29" s="375"/>
      <c r="U29" s="375"/>
      <c r="V29" s="375"/>
      <c r="W29" s="376"/>
      <c r="X29" s="11"/>
    </row>
    <row r="30" spans="1:24" ht="27" customHeight="1" x14ac:dyDescent="0.15">
      <c r="A30" s="49"/>
      <c r="B30" s="356"/>
      <c r="C30" s="356"/>
      <c r="D30" s="356"/>
      <c r="E30" s="50"/>
      <c r="F30" s="366" t="s">
        <v>14</v>
      </c>
      <c r="G30" s="346"/>
      <c r="H30" s="349">
        <f>'1（入力はこのシートにしてください）'!H30</f>
        <v>0</v>
      </c>
      <c r="I30" s="350"/>
      <c r="J30" s="368"/>
      <c r="K30" s="369"/>
      <c r="L30" s="369"/>
      <c r="M30" s="369"/>
      <c r="N30" s="370"/>
      <c r="O30" s="377"/>
      <c r="P30" s="378"/>
      <c r="Q30" s="378"/>
      <c r="R30" s="378"/>
      <c r="S30" s="378"/>
      <c r="T30" s="378"/>
      <c r="U30" s="378"/>
      <c r="V30" s="378"/>
      <c r="W30" s="379"/>
      <c r="X30" s="11"/>
    </row>
    <row r="31" spans="1:24" ht="27" customHeight="1" x14ac:dyDescent="0.15">
      <c r="A31" s="51"/>
      <c r="B31" s="308" t="s">
        <v>68</v>
      </c>
      <c r="C31" s="309"/>
      <c r="D31" s="309"/>
      <c r="E31" s="52"/>
      <c r="F31" s="351" t="s">
        <v>1</v>
      </c>
      <c r="G31" s="352"/>
      <c r="H31" s="315" t="str">
        <f>IF('1（入力はこのシートにしてください）'!H31="","",'1（入力はこのシートにしてください）'!H31)</f>
        <v/>
      </c>
      <c r="I31" s="353"/>
      <c r="J31" s="368"/>
      <c r="K31" s="369"/>
      <c r="L31" s="369"/>
      <c r="M31" s="369"/>
      <c r="N31" s="370"/>
      <c r="O31" s="377"/>
      <c r="P31" s="378"/>
      <c r="Q31" s="378"/>
      <c r="R31" s="378"/>
      <c r="S31" s="378"/>
      <c r="T31" s="378"/>
      <c r="U31" s="378"/>
      <c r="V31" s="378"/>
      <c r="W31" s="379"/>
      <c r="X31" s="11"/>
    </row>
    <row r="32" spans="1:24" ht="27" customHeight="1" x14ac:dyDescent="0.15">
      <c r="A32" s="53"/>
      <c r="B32" s="310"/>
      <c r="C32" s="310"/>
      <c r="D32" s="310"/>
      <c r="E32" s="54"/>
      <c r="F32" s="351" t="s">
        <v>0</v>
      </c>
      <c r="G32" s="352"/>
      <c r="H32" s="315" t="str">
        <f>IF('1（入力はこのシートにしてください）'!H32="","",'1（入力はこのシートにしてください）'!H32)</f>
        <v/>
      </c>
      <c r="I32" s="353"/>
      <c r="J32" s="368"/>
      <c r="K32" s="369"/>
      <c r="L32" s="369"/>
      <c r="M32" s="369"/>
      <c r="N32" s="370"/>
      <c r="O32" s="377"/>
      <c r="P32" s="378"/>
      <c r="Q32" s="378"/>
      <c r="R32" s="378"/>
      <c r="S32" s="378"/>
      <c r="T32" s="378"/>
      <c r="U32" s="378"/>
      <c r="V32" s="378"/>
      <c r="W32" s="379"/>
      <c r="X32" s="11"/>
    </row>
    <row r="33" spans="1:24" ht="27" customHeight="1" x14ac:dyDescent="0.15">
      <c r="A33" s="51"/>
      <c r="B33" s="343" t="s">
        <v>69</v>
      </c>
      <c r="C33" s="344"/>
      <c r="D33" s="344"/>
      <c r="E33" s="55"/>
      <c r="F33" s="345" t="s">
        <v>41</v>
      </c>
      <c r="G33" s="346"/>
      <c r="H33" s="338" t="str">
        <f>IF('1（入力はこのシートにしてください）'!H33="","",'1（入力はこのシートにしてください）'!H33)</f>
        <v/>
      </c>
      <c r="I33" s="347"/>
      <c r="J33" s="368"/>
      <c r="K33" s="369"/>
      <c r="L33" s="369"/>
      <c r="M33" s="369"/>
      <c r="N33" s="370"/>
      <c r="O33" s="377"/>
      <c r="P33" s="378"/>
      <c r="Q33" s="378"/>
      <c r="R33" s="378"/>
      <c r="S33" s="378"/>
      <c r="T33" s="378"/>
      <c r="U33" s="378"/>
      <c r="V33" s="378"/>
      <c r="W33" s="379"/>
      <c r="X33" s="11"/>
    </row>
    <row r="34" spans="1:24" ht="27" customHeight="1" x14ac:dyDescent="0.15">
      <c r="A34" s="53"/>
      <c r="B34" s="343" t="s">
        <v>70</v>
      </c>
      <c r="C34" s="344"/>
      <c r="D34" s="344"/>
      <c r="E34" s="22"/>
      <c r="F34" s="336" t="s">
        <v>42</v>
      </c>
      <c r="G34" s="348"/>
      <c r="H34" s="349">
        <f>'1（入力はこのシートにしてください）'!H34</f>
        <v>0</v>
      </c>
      <c r="I34" s="350"/>
      <c r="J34" s="371"/>
      <c r="K34" s="372"/>
      <c r="L34" s="372"/>
      <c r="M34" s="372"/>
      <c r="N34" s="373"/>
      <c r="O34" s="380"/>
      <c r="P34" s="381"/>
      <c r="Q34" s="381"/>
      <c r="R34" s="381"/>
      <c r="S34" s="381"/>
      <c r="T34" s="381"/>
      <c r="U34" s="381"/>
      <c r="V34" s="381"/>
      <c r="W34" s="382"/>
      <c r="X34" s="11"/>
    </row>
    <row r="35" spans="1:24" ht="7.5" customHeight="1" x14ac:dyDescent="0.15">
      <c r="A35" s="56"/>
      <c r="B35" s="308" t="s">
        <v>81</v>
      </c>
      <c r="C35" s="309"/>
      <c r="D35" s="309"/>
      <c r="E35" s="25"/>
      <c r="F35" s="311" t="s">
        <v>40</v>
      </c>
      <c r="G35" s="312"/>
      <c r="H35" s="315">
        <f>'1（入力はこのシートにしてください）'!H35</f>
        <v>0</v>
      </c>
      <c r="I35" s="316"/>
      <c r="J35" s="48"/>
      <c r="K35" s="48"/>
      <c r="L35" s="48"/>
      <c r="M35" s="48"/>
      <c r="N35" s="48"/>
      <c r="O35" s="57"/>
      <c r="P35" s="57"/>
      <c r="Q35" s="57"/>
      <c r="R35" s="57"/>
      <c r="S35" s="57"/>
      <c r="T35" s="57"/>
      <c r="U35" s="57"/>
      <c r="V35" s="57"/>
      <c r="W35" s="57"/>
      <c r="X35" s="9"/>
    </row>
    <row r="36" spans="1:24" ht="20.25" customHeight="1" x14ac:dyDescent="0.15">
      <c r="A36" s="53"/>
      <c r="B36" s="310"/>
      <c r="C36" s="310"/>
      <c r="D36" s="310"/>
      <c r="E36" s="34"/>
      <c r="F36" s="313"/>
      <c r="G36" s="314"/>
      <c r="H36" s="317"/>
      <c r="I36" s="318"/>
      <c r="J36" s="36"/>
      <c r="K36" s="319" t="s">
        <v>46</v>
      </c>
      <c r="L36" s="320"/>
      <c r="M36" s="325"/>
      <c r="N36" s="326"/>
      <c r="O36" s="326"/>
      <c r="P36" s="326"/>
      <c r="Q36" s="326"/>
      <c r="R36" s="326"/>
      <c r="S36" s="326"/>
      <c r="T36" s="326"/>
      <c r="U36" s="326"/>
      <c r="V36" s="326"/>
      <c r="W36" s="327"/>
    </row>
    <row r="37" spans="1:24" ht="27" customHeight="1" x14ac:dyDescent="0.15">
      <c r="A37" s="51"/>
      <c r="B37" s="308" t="s">
        <v>71</v>
      </c>
      <c r="C37" s="309"/>
      <c r="D37" s="309"/>
      <c r="E37" s="27"/>
      <c r="F37" s="336" t="s">
        <v>47</v>
      </c>
      <c r="G37" s="337"/>
      <c r="H37" s="338" t="str">
        <f>IF('1（入力はこのシートにしてください）'!H37="","",'1（入力はこのシートにしてください）'!H37)</f>
        <v/>
      </c>
      <c r="I37" s="339"/>
      <c r="J37" s="36"/>
      <c r="K37" s="321"/>
      <c r="L37" s="322"/>
      <c r="M37" s="328"/>
      <c r="N37" s="329"/>
      <c r="O37" s="329"/>
      <c r="P37" s="329"/>
      <c r="Q37" s="329"/>
      <c r="R37" s="329"/>
      <c r="S37" s="329"/>
      <c r="T37" s="329"/>
      <c r="U37" s="329"/>
      <c r="V37" s="329"/>
      <c r="W37" s="330"/>
    </row>
    <row r="38" spans="1:24" ht="26.25" customHeight="1" x14ac:dyDescent="0.15">
      <c r="A38" s="56"/>
      <c r="B38" s="334"/>
      <c r="C38" s="334"/>
      <c r="D38" s="334"/>
      <c r="E38" s="33"/>
      <c r="F38" s="340" t="s">
        <v>48</v>
      </c>
      <c r="G38" s="340"/>
      <c r="H38" s="341" t="str">
        <f>IF('1（入力はこのシートにしてください）'!H38="","",'1（入力はこのシートにしてください）'!H38)</f>
        <v/>
      </c>
      <c r="I38" s="342"/>
      <c r="J38" s="58"/>
      <c r="K38" s="321"/>
      <c r="L38" s="322"/>
      <c r="M38" s="328"/>
      <c r="N38" s="329"/>
      <c r="O38" s="329"/>
      <c r="P38" s="329"/>
      <c r="Q38" s="329"/>
      <c r="R38" s="329"/>
      <c r="S38" s="329"/>
      <c r="T38" s="329"/>
      <c r="U38" s="329"/>
      <c r="V38" s="329"/>
      <c r="W38" s="330"/>
    </row>
    <row r="39" spans="1:24" ht="27" customHeight="1" x14ac:dyDescent="0.15">
      <c r="A39" s="59"/>
      <c r="B39" s="335"/>
      <c r="C39" s="335"/>
      <c r="D39" s="335"/>
      <c r="E39" s="32"/>
      <c r="F39" s="305" t="s">
        <v>14</v>
      </c>
      <c r="G39" s="305"/>
      <c r="H39" s="306">
        <f>'1（入力はこのシートにしてください）'!H39</f>
        <v>0</v>
      </c>
      <c r="I39" s="307"/>
      <c r="J39" s="58"/>
      <c r="K39" s="321"/>
      <c r="L39" s="322"/>
      <c r="M39" s="328"/>
      <c r="N39" s="329"/>
      <c r="O39" s="329"/>
      <c r="P39" s="329"/>
      <c r="Q39" s="329"/>
      <c r="R39" s="329"/>
      <c r="S39" s="329"/>
      <c r="T39" s="329"/>
      <c r="U39" s="329"/>
      <c r="V39" s="329"/>
      <c r="W39" s="330"/>
    </row>
    <row r="40" spans="1:24" ht="24.75" customHeight="1" x14ac:dyDescent="0.15">
      <c r="A40" s="60" t="s">
        <v>80</v>
      </c>
      <c r="B40" s="60"/>
      <c r="C40" s="60"/>
      <c r="D40" s="60"/>
      <c r="E40" s="60"/>
      <c r="F40" s="36"/>
      <c r="G40" s="36"/>
      <c r="H40" s="36"/>
      <c r="I40" s="36"/>
      <c r="J40" s="58"/>
      <c r="K40" s="323"/>
      <c r="L40" s="324"/>
      <c r="M40" s="331"/>
      <c r="N40" s="332"/>
      <c r="O40" s="332"/>
      <c r="P40" s="332"/>
      <c r="Q40" s="332"/>
      <c r="R40" s="332"/>
      <c r="S40" s="332"/>
      <c r="T40" s="332"/>
      <c r="U40" s="332"/>
      <c r="V40" s="332"/>
      <c r="W40" s="333"/>
    </row>
    <row r="41" spans="1:24" x14ac:dyDescent="0.15">
      <c r="A41" s="223"/>
      <c r="B41" s="223"/>
      <c r="C41" s="224"/>
      <c r="D41" s="224"/>
      <c r="E41" s="224"/>
      <c r="F41" s="22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4" x14ac:dyDescent="0.15">
      <c r="A42" s="224"/>
      <c r="B42" s="224"/>
      <c r="C42" s="224"/>
      <c r="D42" s="224"/>
      <c r="E42" s="224"/>
      <c r="F42" s="224"/>
      <c r="J42" s="8"/>
    </row>
    <row r="43" spans="1:24" x14ac:dyDescent="0.15">
      <c r="F43" s="5"/>
    </row>
  </sheetData>
  <mergeCells count="145">
    <mergeCell ref="A1:C1"/>
    <mergeCell ref="A2:Y2"/>
    <mergeCell ref="A3:B3"/>
    <mergeCell ref="C3:I3"/>
    <mergeCell ref="J3:W3"/>
    <mergeCell ref="A4:B4"/>
    <mergeCell ref="C4:I4"/>
    <mergeCell ref="J4:M4"/>
    <mergeCell ref="N4:O4"/>
    <mergeCell ref="Q4:S4"/>
    <mergeCell ref="V4:W4"/>
    <mergeCell ref="A5:B15"/>
    <mergeCell ref="C5:F5"/>
    <mergeCell ref="G5:H5"/>
    <mergeCell ref="J5:W5"/>
    <mergeCell ref="Z5:AM6"/>
    <mergeCell ref="C6:F8"/>
    <mergeCell ref="G6:H7"/>
    <mergeCell ref="I6:I7"/>
    <mergeCell ref="J6:K6"/>
    <mergeCell ref="L6:M6"/>
    <mergeCell ref="N6:O6"/>
    <mergeCell ref="Q6:S6"/>
    <mergeCell ref="Y6:Y8"/>
    <mergeCell ref="J7:K8"/>
    <mergeCell ref="L7:M8"/>
    <mergeCell ref="N7:O8"/>
    <mergeCell ref="P7:P8"/>
    <mergeCell ref="Q7:S8"/>
    <mergeCell ref="T7:T8"/>
    <mergeCell ref="V9:V10"/>
    <mergeCell ref="W9:W10"/>
    <mergeCell ref="Y9:Y10"/>
    <mergeCell ref="U7:U8"/>
    <mergeCell ref="V7:V8"/>
    <mergeCell ref="T13:T14"/>
    <mergeCell ref="W11:W12"/>
    <mergeCell ref="W7:W8"/>
    <mergeCell ref="G8:H8"/>
    <mergeCell ref="C9:F10"/>
    <mergeCell ref="G9:H9"/>
    <mergeCell ref="J9:K10"/>
    <mergeCell ref="L9:M10"/>
    <mergeCell ref="N9:O10"/>
    <mergeCell ref="P9:P10"/>
    <mergeCell ref="G10:H10"/>
    <mergeCell ref="P11:P12"/>
    <mergeCell ref="Q11:S12"/>
    <mergeCell ref="T11:T12"/>
    <mergeCell ref="C11:F12"/>
    <mergeCell ref="G11:H11"/>
    <mergeCell ref="J11:K12"/>
    <mergeCell ref="L11:M12"/>
    <mergeCell ref="N11:O12"/>
    <mergeCell ref="Q9:S10"/>
    <mergeCell ref="T9:T10"/>
    <mergeCell ref="U9:U10"/>
    <mergeCell ref="N15:O15"/>
    <mergeCell ref="Q15:S15"/>
    <mergeCell ref="C13:F14"/>
    <mergeCell ref="G13:H13"/>
    <mergeCell ref="J13:K14"/>
    <mergeCell ref="L13:M14"/>
    <mergeCell ref="N13:O14"/>
    <mergeCell ref="P13:P14"/>
    <mergeCell ref="Q13:S14"/>
    <mergeCell ref="Y11:Y12"/>
    <mergeCell ref="G12:H12"/>
    <mergeCell ref="U11:U12"/>
    <mergeCell ref="V11:V12"/>
    <mergeCell ref="A21:W21"/>
    <mergeCell ref="A22:E22"/>
    <mergeCell ref="F22:G22"/>
    <mergeCell ref="I22:N22"/>
    <mergeCell ref="O22:Q22"/>
    <mergeCell ref="R22:W22"/>
    <mergeCell ref="A16:B20"/>
    <mergeCell ref="C16:W16"/>
    <mergeCell ref="C17:W17"/>
    <mergeCell ref="C18:W18"/>
    <mergeCell ref="C19:W19"/>
    <mergeCell ref="C20:W20"/>
    <mergeCell ref="U13:U14"/>
    <mergeCell ref="V13:V14"/>
    <mergeCell ref="W13:W14"/>
    <mergeCell ref="Y13:Y14"/>
    <mergeCell ref="G14:H14"/>
    <mergeCell ref="C15:I15"/>
    <mergeCell ref="J15:K15"/>
    <mergeCell ref="L15:M15"/>
    <mergeCell ref="A23:E23"/>
    <mergeCell ref="F23:G23"/>
    <mergeCell ref="I23:N23"/>
    <mergeCell ref="O23:Q23"/>
    <mergeCell ref="R23:W23"/>
    <mergeCell ref="A24:E24"/>
    <mergeCell ref="F24:G24"/>
    <mergeCell ref="I24:N24"/>
    <mergeCell ref="O24:Q24"/>
    <mergeCell ref="R24:W24"/>
    <mergeCell ref="T27:W27"/>
    <mergeCell ref="F28:G28"/>
    <mergeCell ref="H28:I28"/>
    <mergeCell ref="O28:S28"/>
    <mergeCell ref="T28:W28"/>
    <mergeCell ref="F29:G29"/>
    <mergeCell ref="H29:I29"/>
    <mergeCell ref="J29:N34"/>
    <mergeCell ref="O29:W34"/>
    <mergeCell ref="F30:G30"/>
    <mergeCell ref="J25:N28"/>
    <mergeCell ref="O25:S26"/>
    <mergeCell ref="T25:W26"/>
    <mergeCell ref="F26:G26"/>
    <mergeCell ref="F27:G27"/>
    <mergeCell ref="H27:I27"/>
    <mergeCell ref="O27:S27"/>
    <mergeCell ref="B33:D33"/>
    <mergeCell ref="F33:G33"/>
    <mergeCell ref="H33:I33"/>
    <mergeCell ref="B34:D34"/>
    <mergeCell ref="F34:G34"/>
    <mergeCell ref="H34:I34"/>
    <mergeCell ref="H30:I30"/>
    <mergeCell ref="B31:D32"/>
    <mergeCell ref="F31:G31"/>
    <mergeCell ref="H31:I31"/>
    <mergeCell ref="F32:G32"/>
    <mergeCell ref="H32:I32"/>
    <mergeCell ref="B25:D30"/>
    <mergeCell ref="F25:G25"/>
    <mergeCell ref="H25:I26"/>
    <mergeCell ref="F39:G39"/>
    <mergeCell ref="H39:I39"/>
    <mergeCell ref="A41:F42"/>
    <mergeCell ref="B35:D36"/>
    <mergeCell ref="F35:G36"/>
    <mergeCell ref="H35:I36"/>
    <mergeCell ref="K36:L40"/>
    <mergeCell ref="M36:W40"/>
    <mergeCell ref="B37:D39"/>
    <mergeCell ref="F37:G37"/>
    <mergeCell ref="H37:I37"/>
    <mergeCell ref="F38:G38"/>
    <mergeCell ref="H38:I38"/>
  </mergeCells>
  <phoneticPr fontId="1"/>
  <conditionalFormatting sqref="H35">
    <cfRule type="cellIs" dxfId="6" priority="4" operator="equal">
      <formula>0</formula>
    </cfRule>
  </conditionalFormatting>
  <conditionalFormatting sqref="H30:I30">
    <cfRule type="cellIs" dxfId="5" priority="2" operator="equal">
      <formula>0</formula>
    </cfRule>
  </conditionalFormatting>
  <conditionalFormatting sqref="H34:I34">
    <cfRule type="cellIs" dxfId="4" priority="5" operator="equal">
      <formula>"0円"</formula>
    </cfRule>
  </conditionalFormatting>
  <conditionalFormatting sqref="H34:I36">
    <cfRule type="cellIs" dxfId="3" priority="3" operator="equal">
      <formula>0</formula>
    </cfRule>
  </conditionalFormatting>
  <conditionalFormatting sqref="H39:I39">
    <cfRule type="cellIs" dxfId="2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9D27-81A9-4DFA-9343-43A006624392}">
  <dimension ref="A1:AM33"/>
  <sheetViews>
    <sheetView view="pageBreakPreview" zoomScaleNormal="100" zoomScaleSheetLayoutView="100" workbookViewId="0">
      <selection activeCell="H37" sqref="H37:I37"/>
    </sheetView>
  </sheetViews>
  <sheetFormatPr defaultColWidth="9" defaultRowHeight="12" x14ac:dyDescent="0.15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 x14ac:dyDescent="0.15">
      <c r="A1" s="196" t="s">
        <v>24</v>
      </c>
      <c r="B1" s="196"/>
      <c r="C1" s="196"/>
    </row>
    <row r="2" spans="1:39" ht="24.75" customHeight="1" x14ac:dyDescent="0.15">
      <c r="A2" s="218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 x14ac:dyDescent="0.15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61"/>
      <c r="K3" s="486" t="s">
        <v>74</v>
      </c>
      <c r="L3" s="486"/>
      <c r="M3" s="486"/>
      <c r="N3" s="486"/>
      <c r="O3" s="486"/>
      <c r="P3" s="487"/>
      <c r="Q3" s="487"/>
      <c r="R3" s="487"/>
      <c r="S3" s="487"/>
      <c r="T3" s="487"/>
      <c r="U3" s="487"/>
      <c r="V3" s="487"/>
      <c r="W3" s="487"/>
      <c r="X3" s="13"/>
      <c r="Y3" s="20" t="s">
        <v>61</v>
      </c>
      <c r="Z3" s="7"/>
    </row>
    <row r="4" spans="1:39" ht="24.95" customHeight="1" x14ac:dyDescent="0.15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 x14ac:dyDescent="0.15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 x14ac:dyDescent="0.15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 x14ac:dyDescent="0.2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 x14ac:dyDescent="0.2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 x14ac:dyDescent="0.2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 x14ac:dyDescent="0.2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 x14ac:dyDescent="0.2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 x14ac:dyDescent="0.2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 x14ac:dyDescent="0.2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 x14ac:dyDescent="0.2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 x14ac:dyDescent="0.2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 x14ac:dyDescent="0.15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 x14ac:dyDescent="0.15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 x14ac:dyDescent="0.15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 x14ac:dyDescent="0.15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 x14ac:dyDescent="0.15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 x14ac:dyDescent="0.15">
      <c r="A21" s="490" t="s">
        <v>78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2"/>
      <c r="X21" s="17"/>
    </row>
    <row r="22" spans="1:24" ht="27.95" customHeight="1" x14ac:dyDescent="0.15">
      <c r="A22" s="493"/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5"/>
      <c r="X22" s="18"/>
    </row>
    <row r="23" spans="1:24" ht="27.95" customHeight="1" x14ac:dyDescent="0.15">
      <c r="A23" s="493"/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5"/>
      <c r="X23" s="18"/>
    </row>
    <row r="24" spans="1:24" ht="27.95" customHeight="1" x14ac:dyDescent="0.15">
      <c r="A24" s="493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5"/>
      <c r="X24" s="18"/>
    </row>
    <row r="25" spans="1:24" ht="242.25" customHeight="1" x14ac:dyDescent="0.15">
      <c r="A25" s="496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8"/>
      <c r="X25" s="11"/>
    </row>
    <row r="26" spans="1:24" ht="12" customHeight="1" x14ac:dyDescent="0.15">
      <c r="A26" s="74"/>
      <c r="B26" s="62"/>
      <c r="C26" s="62"/>
      <c r="D26" s="62"/>
      <c r="E26" s="66"/>
      <c r="F26" s="64"/>
      <c r="G26" s="64"/>
      <c r="H26" s="63"/>
      <c r="I26" s="63"/>
      <c r="J26" s="62"/>
      <c r="K26" s="62"/>
      <c r="L26" s="62"/>
      <c r="M26" s="62"/>
      <c r="N26" s="62"/>
      <c r="O26" s="64"/>
      <c r="P26" s="64"/>
      <c r="Q26" s="64"/>
      <c r="R26" s="64"/>
      <c r="S26" s="64"/>
      <c r="T26" s="65"/>
      <c r="U26" s="65"/>
      <c r="V26" s="65"/>
      <c r="W26" s="65"/>
      <c r="X26" s="11"/>
    </row>
    <row r="27" spans="1:24" ht="37.5" customHeight="1" x14ac:dyDescent="0.15">
      <c r="A27" s="71" t="s">
        <v>76</v>
      </c>
      <c r="B27" s="62"/>
      <c r="C27" s="62"/>
      <c r="D27" s="62"/>
      <c r="E27" s="66"/>
      <c r="F27" s="67"/>
      <c r="G27" s="64"/>
      <c r="H27" s="63"/>
      <c r="I27" s="63"/>
      <c r="J27" s="489" t="s">
        <v>75</v>
      </c>
      <c r="K27" s="489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69"/>
      <c r="X27" s="18"/>
    </row>
    <row r="28" spans="1:24" ht="37.5" customHeight="1" x14ac:dyDescent="0.15">
      <c r="A28" s="62"/>
      <c r="B28" s="62"/>
      <c r="C28" s="62"/>
      <c r="D28" s="62"/>
      <c r="E28" s="66"/>
      <c r="F28" s="67"/>
      <c r="G28" s="64"/>
      <c r="H28" s="63"/>
      <c r="I28" s="63"/>
      <c r="J28" s="489"/>
      <c r="K28" s="489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69"/>
      <c r="X28" s="11"/>
    </row>
    <row r="29" spans="1:24" ht="37.5" customHeight="1" x14ac:dyDescent="0.15">
      <c r="A29" s="62"/>
      <c r="B29" s="62"/>
      <c r="C29" s="62"/>
      <c r="D29" s="62"/>
      <c r="E29" s="66"/>
      <c r="F29" s="64"/>
      <c r="G29" s="64"/>
      <c r="H29" s="65"/>
      <c r="I29" s="65"/>
      <c r="J29" s="489"/>
      <c r="K29" s="489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70"/>
      <c r="X29" s="11"/>
    </row>
    <row r="30" spans="1:24" ht="27" customHeight="1" x14ac:dyDescent="0.15">
      <c r="A30" s="62"/>
      <c r="B30" s="62"/>
      <c r="C30" s="62"/>
      <c r="D30" s="62"/>
      <c r="E30" s="66"/>
      <c r="F30" s="64"/>
      <c r="G30" s="64"/>
      <c r="H30" s="65"/>
      <c r="I30" s="65"/>
      <c r="J30" s="62"/>
      <c r="K30" s="62"/>
      <c r="L30" s="62"/>
      <c r="M30" s="62"/>
      <c r="N30" s="62"/>
      <c r="O30" s="68"/>
      <c r="P30" s="68"/>
      <c r="Q30" s="68"/>
      <c r="R30" s="68"/>
      <c r="S30" s="68"/>
      <c r="T30" s="68"/>
      <c r="U30" s="68"/>
      <c r="V30" s="68"/>
      <c r="W30" s="68"/>
      <c r="X30" s="11"/>
    </row>
    <row r="31" spans="1:24" x14ac:dyDescent="0.15">
      <c r="A31" s="223"/>
      <c r="B31" s="223"/>
      <c r="C31" s="224"/>
      <c r="D31" s="224"/>
      <c r="E31" s="224"/>
      <c r="F31" s="22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4" x14ac:dyDescent="0.15">
      <c r="A32" s="224"/>
      <c r="B32" s="224"/>
      <c r="C32" s="224"/>
      <c r="D32" s="224"/>
      <c r="E32" s="224"/>
      <c r="F32" s="224"/>
      <c r="J32" s="8"/>
    </row>
    <row r="33" spans="6:6" x14ac:dyDescent="0.15">
      <c r="F33" s="5"/>
    </row>
  </sheetData>
  <mergeCells count="89">
    <mergeCell ref="A1:C1"/>
    <mergeCell ref="A2:Y2"/>
    <mergeCell ref="A3:B3"/>
    <mergeCell ref="C3:I3"/>
    <mergeCell ref="A4:B4"/>
    <mergeCell ref="C4:I4"/>
    <mergeCell ref="J4:M4"/>
    <mergeCell ref="N4:O4"/>
    <mergeCell ref="Q4:S4"/>
    <mergeCell ref="V4:W4"/>
    <mergeCell ref="Z5:AM6"/>
    <mergeCell ref="C6:F8"/>
    <mergeCell ref="G6:H7"/>
    <mergeCell ref="I6:I7"/>
    <mergeCell ref="J6:K6"/>
    <mergeCell ref="Y6:Y8"/>
    <mergeCell ref="G8:H8"/>
    <mergeCell ref="A5:B15"/>
    <mergeCell ref="C5:F5"/>
    <mergeCell ref="G5:H5"/>
    <mergeCell ref="J5:W5"/>
    <mergeCell ref="L6:M6"/>
    <mergeCell ref="N6:O6"/>
    <mergeCell ref="Q6:S6"/>
    <mergeCell ref="J7:K8"/>
    <mergeCell ref="L7:M8"/>
    <mergeCell ref="N7:O8"/>
    <mergeCell ref="P7:P8"/>
    <mergeCell ref="Q7:S8"/>
    <mergeCell ref="T7:T8"/>
    <mergeCell ref="C9:F10"/>
    <mergeCell ref="G9:H9"/>
    <mergeCell ref="J9:K10"/>
    <mergeCell ref="L9:M10"/>
    <mergeCell ref="N9:O10"/>
    <mergeCell ref="Y9:Y10"/>
    <mergeCell ref="U7:U8"/>
    <mergeCell ref="V7:V8"/>
    <mergeCell ref="W7:W8"/>
    <mergeCell ref="P9:P10"/>
    <mergeCell ref="Q9:S10"/>
    <mergeCell ref="T9:T10"/>
    <mergeCell ref="U9:U10"/>
    <mergeCell ref="V9:V10"/>
    <mergeCell ref="W9:W10"/>
    <mergeCell ref="C11:F12"/>
    <mergeCell ref="G11:H11"/>
    <mergeCell ref="J11:K12"/>
    <mergeCell ref="L11:M12"/>
    <mergeCell ref="N11:O12"/>
    <mergeCell ref="Y11:Y12"/>
    <mergeCell ref="G12:H12"/>
    <mergeCell ref="C13:F14"/>
    <mergeCell ref="G13:H13"/>
    <mergeCell ref="J13:K14"/>
    <mergeCell ref="L13:M14"/>
    <mergeCell ref="N13:O14"/>
    <mergeCell ref="P13:P14"/>
    <mergeCell ref="Q13:S14"/>
    <mergeCell ref="T13:T14"/>
    <mergeCell ref="P11:P12"/>
    <mergeCell ref="Q11:S12"/>
    <mergeCell ref="T11:T12"/>
    <mergeCell ref="U11:U12"/>
    <mergeCell ref="V11:V12"/>
    <mergeCell ref="W11:W12"/>
    <mergeCell ref="Y13:Y14"/>
    <mergeCell ref="G14:H14"/>
    <mergeCell ref="C15:I15"/>
    <mergeCell ref="J15:K15"/>
    <mergeCell ref="L15:M15"/>
    <mergeCell ref="N15:O15"/>
    <mergeCell ref="Q15:S15"/>
    <mergeCell ref="A31:F32"/>
    <mergeCell ref="K3:O3"/>
    <mergeCell ref="P3:W3"/>
    <mergeCell ref="L27:V29"/>
    <mergeCell ref="J27:K29"/>
    <mergeCell ref="A21:W25"/>
    <mergeCell ref="A16:B20"/>
    <mergeCell ref="C16:W16"/>
    <mergeCell ref="C17:W17"/>
    <mergeCell ref="C18:W18"/>
    <mergeCell ref="C19:W19"/>
    <mergeCell ref="C20:W20"/>
    <mergeCell ref="U13:U14"/>
    <mergeCell ref="V13:V14"/>
    <mergeCell ref="W13:W14"/>
    <mergeCell ref="G10:H10"/>
  </mergeCells>
  <phoneticPr fontId="1"/>
  <conditionalFormatting sqref="H30:I30">
    <cfRule type="cellIs" dxfId="1" priority="2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EB78-43FB-4EA3-B10A-3506308805F4}">
  <dimension ref="A1:AM33"/>
  <sheetViews>
    <sheetView view="pageBreakPreview" zoomScaleNormal="100" zoomScaleSheetLayoutView="100" workbookViewId="0">
      <selection activeCell="H37" sqref="H37:I37"/>
    </sheetView>
  </sheetViews>
  <sheetFormatPr defaultColWidth="9" defaultRowHeight="12" x14ac:dyDescent="0.15"/>
  <cols>
    <col min="1" max="1" width="0.875" style="1" customWidth="1"/>
    <col min="2" max="2" width="3.5" style="1" customWidth="1"/>
    <col min="3" max="3" width="2.5" style="1" customWidth="1"/>
    <col min="4" max="4" width="8.25" style="1" customWidth="1"/>
    <col min="5" max="5" width="0.5" style="1" customWidth="1"/>
    <col min="6" max="6" width="9.375" style="1" customWidth="1"/>
    <col min="7" max="7" width="5.5" style="1" customWidth="1"/>
    <col min="8" max="8" width="6.875" style="1" customWidth="1"/>
    <col min="9" max="9" width="6.25" style="1" customWidth="1"/>
    <col min="10" max="10" width="3.5" style="1" customWidth="1"/>
    <col min="11" max="11" width="1.5" style="1" customWidth="1"/>
    <col min="12" max="13" width="2.5" style="1" customWidth="1"/>
    <col min="14" max="14" width="0.875" style="1" customWidth="1"/>
    <col min="15" max="15" width="4.125" style="1" customWidth="1"/>
    <col min="16" max="16" width="4.5" style="1" customWidth="1"/>
    <col min="17" max="18" width="0.875" style="1" customWidth="1"/>
    <col min="19" max="19" width="3.125" style="1" customWidth="1"/>
    <col min="20" max="23" width="4.5" style="1" customWidth="1"/>
    <col min="24" max="24" width="1.25" style="1" customWidth="1"/>
    <col min="25" max="25" width="10.625" style="1" customWidth="1"/>
    <col min="26" max="16384" width="9" style="1"/>
  </cols>
  <sheetData>
    <row r="1" spans="1:39" ht="21.95" customHeight="1" x14ac:dyDescent="0.15">
      <c r="A1" s="196" t="s">
        <v>26</v>
      </c>
      <c r="B1" s="196"/>
      <c r="C1" s="196"/>
    </row>
    <row r="2" spans="1:39" ht="24.75" customHeight="1" x14ac:dyDescent="0.15">
      <c r="A2" s="218" t="s">
        <v>57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6"/>
    </row>
    <row r="3" spans="1:39" ht="24.95" customHeight="1" x14ac:dyDescent="0.15">
      <c r="A3" s="219" t="s">
        <v>65</v>
      </c>
      <c r="B3" s="220"/>
      <c r="C3" s="479">
        <f>'1（入力はこのシートにしてください）'!C3</f>
        <v>46113</v>
      </c>
      <c r="D3" s="480"/>
      <c r="E3" s="480"/>
      <c r="F3" s="480"/>
      <c r="G3" s="480"/>
      <c r="H3" s="480"/>
      <c r="I3" s="481"/>
      <c r="J3" s="61"/>
      <c r="P3" s="72"/>
      <c r="Q3" s="72"/>
      <c r="R3" s="72"/>
      <c r="S3" s="72"/>
      <c r="T3" s="72"/>
      <c r="U3" s="72"/>
      <c r="V3" s="72"/>
      <c r="W3" s="72"/>
      <c r="X3" s="13"/>
      <c r="Y3" s="20" t="s">
        <v>61</v>
      </c>
      <c r="Z3" s="7"/>
    </row>
    <row r="4" spans="1:39" ht="24.95" customHeight="1" x14ac:dyDescent="0.15">
      <c r="A4" s="482" t="s">
        <v>6</v>
      </c>
      <c r="B4" s="483"/>
      <c r="C4" s="364" t="s">
        <v>16</v>
      </c>
      <c r="D4" s="365"/>
      <c r="E4" s="365"/>
      <c r="F4" s="365"/>
      <c r="G4" s="365"/>
      <c r="H4" s="365"/>
      <c r="I4" s="484"/>
      <c r="J4" s="331"/>
      <c r="K4" s="332"/>
      <c r="L4" s="332"/>
      <c r="M4" s="332"/>
      <c r="N4" s="485" t="s">
        <v>35</v>
      </c>
      <c r="O4" s="485"/>
      <c r="P4" s="24">
        <f>'1（入力はこのシートにしてください）'!P4</f>
        <v>8</v>
      </c>
      <c r="Q4" s="485" t="s">
        <v>29</v>
      </c>
      <c r="R4" s="485"/>
      <c r="S4" s="485"/>
      <c r="T4" s="24">
        <f>'1（入力はこのシートにしてください）'!T4</f>
        <v>4</v>
      </c>
      <c r="U4" s="23" t="s">
        <v>30</v>
      </c>
      <c r="V4" s="485"/>
      <c r="W4" s="485"/>
      <c r="X4" s="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5.95" customHeight="1" x14ac:dyDescent="0.15">
      <c r="A5" s="423" t="s">
        <v>17</v>
      </c>
      <c r="B5" s="424"/>
      <c r="C5" s="364" t="s">
        <v>32</v>
      </c>
      <c r="D5" s="365"/>
      <c r="E5" s="365"/>
      <c r="F5" s="348"/>
      <c r="G5" s="351" t="s">
        <v>7</v>
      </c>
      <c r="H5" s="446"/>
      <c r="I5" s="26" t="s">
        <v>8</v>
      </c>
      <c r="J5" s="464" t="s">
        <v>22</v>
      </c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6"/>
      <c r="X5" s="2"/>
      <c r="Y5" s="19" t="s">
        <v>72</v>
      </c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39" ht="9.75" customHeight="1" x14ac:dyDescent="0.15">
      <c r="A6" s="321"/>
      <c r="B6" s="425"/>
      <c r="C6" s="311" t="s">
        <v>62</v>
      </c>
      <c r="D6" s="446"/>
      <c r="E6" s="446"/>
      <c r="F6" s="352"/>
      <c r="G6" s="351" t="s">
        <v>11</v>
      </c>
      <c r="H6" s="352"/>
      <c r="I6" s="351"/>
      <c r="J6" s="351"/>
      <c r="K6" s="352"/>
      <c r="L6" s="351"/>
      <c r="M6" s="352"/>
      <c r="N6" s="468" t="s">
        <v>25</v>
      </c>
      <c r="O6" s="469"/>
      <c r="P6" s="30"/>
      <c r="Q6" s="470"/>
      <c r="R6" s="471"/>
      <c r="S6" s="472"/>
      <c r="T6" s="29" t="s">
        <v>9</v>
      </c>
      <c r="U6" s="28"/>
      <c r="V6" s="31"/>
      <c r="W6" s="29" t="s">
        <v>3</v>
      </c>
      <c r="X6" s="14"/>
      <c r="Y6" s="116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</row>
    <row r="7" spans="1:39" ht="6" customHeight="1" x14ac:dyDescent="0.2">
      <c r="A7" s="321"/>
      <c r="B7" s="425"/>
      <c r="C7" s="368"/>
      <c r="D7" s="329"/>
      <c r="E7" s="329"/>
      <c r="F7" s="442"/>
      <c r="G7" s="441"/>
      <c r="H7" s="442"/>
      <c r="I7" s="441"/>
      <c r="J7" s="473" t="str">
        <f>'1（入力はこのシートにしてください）'!J7</f>
        <v/>
      </c>
      <c r="K7" s="474"/>
      <c r="L7" s="475" t="str">
        <f>'1（入力はこのシートにしてください）'!L7</f>
        <v/>
      </c>
      <c r="M7" s="474"/>
      <c r="N7" s="475" t="str">
        <f>'1（入力はこのシートにしてください）'!N7</f>
        <v/>
      </c>
      <c r="O7" s="474"/>
      <c r="P7" s="476" t="str">
        <f>'1（入力はこのシートにしてください）'!P7</f>
        <v/>
      </c>
      <c r="Q7" s="475" t="str">
        <f>'1（入力はこのシートにしてください）'!Q7</f>
        <v/>
      </c>
      <c r="R7" s="477"/>
      <c r="S7" s="474"/>
      <c r="T7" s="454" t="str">
        <f>'1（入力はこのシートにしてください）'!T7</f>
        <v/>
      </c>
      <c r="U7" s="476" t="str">
        <f>'1（入力はこのシートにしてください）'!U7</f>
        <v/>
      </c>
      <c r="V7" s="478" t="str">
        <f>'1（入力はこのシートにしてください）'!V7</f>
        <v/>
      </c>
      <c r="W7" s="454" t="str">
        <f>'1（入力はこのシートにしてください）'!W7</f>
        <v/>
      </c>
      <c r="X7" s="10"/>
      <c r="Y7" s="116"/>
    </row>
    <row r="8" spans="1:39" ht="15.95" customHeight="1" x14ac:dyDescent="0.2">
      <c r="A8" s="321"/>
      <c r="B8" s="425"/>
      <c r="C8" s="414"/>
      <c r="D8" s="447"/>
      <c r="E8" s="447"/>
      <c r="F8" s="415"/>
      <c r="G8" s="414">
        <v>1534481</v>
      </c>
      <c r="H8" s="415"/>
      <c r="I8" s="35"/>
      <c r="J8" s="450"/>
      <c r="K8" s="451"/>
      <c r="L8" s="450"/>
      <c r="M8" s="451"/>
      <c r="N8" s="450"/>
      <c r="O8" s="451"/>
      <c r="P8" s="457"/>
      <c r="Q8" s="450"/>
      <c r="R8" s="417"/>
      <c r="S8" s="451"/>
      <c r="T8" s="455"/>
      <c r="U8" s="457"/>
      <c r="V8" s="419"/>
      <c r="W8" s="455"/>
      <c r="X8" s="10"/>
      <c r="Y8" s="116"/>
      <c r="Z8" s="7"/>
    </row>
    <row r="9" spans="1:39" ht="15.95" customHeight="1" x14ac:dyDescent="0.2">
      <c r="A9" s="321"/>
      <c r="B9" s="425"/>
      <c r="C9" s="311" t="s">
        <v>73</v>
      </c>
      <c r="D9" s="446"/>
      <c r="E9" s="446"/>
      <c r="F9" s="352"/>
      <c r="G9" s="351" t="s">
        <v>11</v>
      </c>
      <c r="H9" s="352"/>
      <c r="I9" s="36"/>
      <c r="J9" s="448" t="str">
        <f>'1（入力はこのシートにしてください）'!J9</f>
        <v/>
      </c>
      <c r="K9" s="449"/>
      <c r="L9" s="448" t="str">
        <f>'1（入力はこのシートにしてください）'!L9</f>
        <v/>
      </c>
      <c r="M9" s="449"/>
      <c r="N9" s="448" t="str">
        <f>'1（入力はこのシートにしてください）'!N9</f>
        <v/>
      </c>
      <c r="O9" s="439"/>
      <c r="P9" s="456" t="str">
        <f>'1（入力はこのシートにしてください）'!P9</f>
        <v/>
      </c>
      <c r="Q9" s="448" t="str">
        <f>'1（入力はこのシートにしてください）'!Q9</f>
        <v/>
      </c>
      <c r="R9" s="416"/>
      <c r="S9" s="449"/>
      <c r="T9" s="461" t="str">
        <f>'1（入力はこのシートにしてください）'!T9</f>
        <v/>
      </c>
      <c r="U9" s="456" t="str">
        <f>'1（入力はこのシートにしてください）'!U9</f>
        <v/>
      </c>
      <c r="V9" s="418" t="str">
        <f>'1（入力はこのシートにしてください）'!V9</f>
        <v/>
      </c>
      <c r="W9" s="461" t="str">
        <f>'1（入力はこのシートにしてください）'!W9</f>
        <v/>
      </c>
      <c r="X9" s="10"/>
      <c r="Y9" s="116"/>
      <c r="Z9" s="7"/>
    </row>
    <row r="10" spans="1:39" ht="15.95" customHeight="1" x14ac:dyDescent="0.2">
      <c r="A10" s="321"/>
      <c r="B10" s="425"/>
      <c r="C10" s="414"/>
      <c r="D10" s="447"/>
      <c r="E10" s="447"/>
      <c r="F10" s="415"/>
      <c r="G10" s="414">
        <v>1669832</v>
      </c>
      <c r="H10" s="415"/>
      <c r="I10" s="37"/>
      <c r="J10" s="450"/>
      <c r="K10" s="451"/>
      <c r="L10" s="450"/>
      <c r="M10" s="451"/>
      <c r="N10" s="450"/>
      <c r="O10" s="440"/>
      <c r="P10" s="457"/>
      <c r="Q10" s="450"/>
      <c r="R10" s="417"/>
      <c r="S10" s="451"/>
      <c r="T10" s="455"/>
      <c r="U10" s="457"/>
      <c r="V10" s="419"/>
      <c r="W10" s="455"/>
      <c r="X10" s="10"/>
      <c r="Y10" s="116"/>
      <c r="Z10" s="7"/>
    </row>
    <row r="11" spans="1:39" ht="15.95" customHeight="1" x14ac:dyDescent="0.2">
      <c r="A11" s="321"/>
      <c r="B11" s="425"/>
      <c r="C11" s="458" t="s">
        <v>63</v>
      </c>
      <c r="D11" s="459"/>
      <c r="E11" s="459"/>
      <c r="F11" s="460"/>
      <c r="G11" s="351" t="s">
        <v>11</v>
      </c>
      <c r="H11" s="352"/>
      <c r="I11" s="36"/>
      <c r="J11" s="448" t="str">
        <f>'1（入力はこのシートにしてください）'!J11</f>
        <v/>
      </c>
      <c r="K11" s="449"/>
      <c r="L11" s="448" t="str">
        <f>'1（入力はこのシートにしてください）'!L11</f>
        <v/>
      </c>
      <c r="M11" s="449"/>
      <c r="N11" s="416" t="str">
        <f>'1（入力はこのシートにしてください）'!N11</f>
        <v/>
      </c>
      <c r="O11" s="416"/>
      <c r="P11" s="452" t="str">
        <f>'1（入力はこのシートにしてください）'!P11</f>
        <v/>
      </c>
      <c r="Q11" s="448" t="str">
        <f>'1（入力はこのシートにしてください）'!Q11</f>
        <v/>
      </c>
      <c r="R11" s="416"/>
      <c r="S11" s="449"/>
      <c r="T11" s="439" t="str">
        <f>'1（入力はこのシートにしてください）'!T11</f>
        <v/>
      </c>
      <c r="U11" s="416" t="str">
        <f>'1（入力はこのシートにしてください）'!U11</f>
        <v/>
      </c>
      <c r="V11" s="418" t="str">
        <f>'1（入力はこのシートにしてください）'!V11</f>
        <v/>
      </c>
      <c r="W11" s="439" t="str">
        <f>'1（入力はこのシートにしてください）'!W11</f>
        <v/>
      </c>
      <c r="X11" s="10"/>
      <c r="Y11" s="116"/>
      <c r="Z11" s="7"/>
    </row>
    <row r="12" spans="1:39" ht="15.95" customHeight="1" x14ac:dyDescent="0.2">
      <c r="A12" s="321"/>
      <c r="B12" s="425"/>
      <c r="C12" s="390"/>
      <c r="D12" s="391"/>
      <c r="E12" s="391"/>
      <c r="F12" s="392"/>
      <c r="G12" s="414">
        <v>1534503</v>
      </c>
      <c r="H12" s="415"/>
      <c r="I12" s="36"/>
      <c r="J12" s="450"/>
      <c r="K12" s="451"/>
      <c r="L12" s="450"/>
      <c r="M12" s="451"/>
      <c r="N12" s="417"/>
      <c r="O12" s="417"/>
      <c r="P12" s="453"/>
      <c r="Q12" s="450"/>
      <c r="R12" s="417"/>
      <c r="S12" s="451"/>
      <c r="T12" s="440"/>
      <c r="U12" s="417"/>
      <c r="V12" s="419"/>
      <c r="W12" s="440"/>
      <c r="X12" s="10"/>
      <c r="Y12" s="116"/>
    </row>
    <row r="13" spans="1:39" ht="15.95" customHeight="1" x14ac:dyDescent="0.2">
      <c r="A13" s="321"/>
      <c r="B13" s="425"/>
      <c r="C13" s="311" t="s">
        <v>64</v>
      </c>
      <c r="D13" s="446"/>
      <c r="E13" s="446"/>
      <c r="F13" s="352"/>
      <c r="G13" s="441" t="s">
        <v>11</v>
      </c>
      <c r="H13" s="442"/>
      <c r="I13" s="38"/>
      <c r="J13" s="448" t="str">
        <f>'1（入力はこのシートにしてください）'!J13</f>
        <v/>
      </c>
      <c r="K13" s="449"/>
      <c r="L13" s="448" t="str">
        <f>'1（入力はこのシートにしてください）'!L13</f>
        <v/>
      </c>
      <c r="M13" s="449"/>
      <c r="N13" s="416" t="str">
        <f>'1（入力はこのシートにしてください）'!N13</f>
        <v/>
      </c>
      <c r="O13" s="416"/>
      <c r="P13" s="452" t="str">
        <f>'1（入力はこのシートにしてください）'!P13</f>
        <v/>
      </c>
      <c r="Q13" s="448" t="str">
        <f>'1（入力はこのシートにしてください）'!Q13</f>
        <v/>
      </c>
      <c r="R13" s="416"/>
      <c r="S13" s="449"/>
      <c r="T13" s="439" t="str">
        <f>'1（入力はこのシートにしてください）'!T13</f>
        <v/>
      </c>
      <c r="U13" s="416" t="str">
        <f>'1（入力はこのシートにしてください）'!U13</f>
        <v/>
      </c>
      <c r="V13" s="418" t="str">
        <f>'1（入力はこのシートにしてください）'!V13</f>
        <v/>
      </c>
      <c r="W13" s="439" t="str">
        <f>'1（入力はこのシートにしてください）'!W13</f>
        <v/>
      </c>
      <c r="X13" s="10"/>
      <c r="Y13" s="116"/>
    </row>
    <row r="14" spans="1:39" ht="15.95" customHeight="1" x14ac:dyDescent="0.2">
      <c r="A14" s="321"/>
      <c r="B14" s="425"/>
      <c r="C14" s="414"/>
      <c r="D14" s="447"/>
      <c r="E14" s="447"/>
      <c r="F14" s="415"/>
      <c r="G14" s="441">
        <v>1336035</v>
      </c>
      <c r="H14" s="442"/>
      <c r="I14" s="37"/>
      <c r="J14" s="450"/>
      <c r="K14" s="451"/>
      <c r="L14" s="450"/>
      <c r="M14" s="451"/>
      <c r="N14" s="417"/>
      <c r="O14" s="417"/>
      <c r="P14" s="453"/>
      <c r="Q14" s="450"/>
      <c r="R14" s="417"/>
      <c r="S14" s="451"/>
      <c r="T14" s="440"/>
      <c r="U14" s="417"/>
      <c r="V14" s="419"/>
      <c r="W14" s="440"/>
      <c r="X14" s="10"/>
      <c r="Y14" s="116"/>
    </row>
    <row r="15" spans="1:39" ht="32.1" customHeight="1" x14ac:dyDescent="0.2">
      <c r="A15" s="462"/>
      <c r="B15" s="463"/>
      <c r="C15" s="364" t="s">
        <v>15</v>
      </c>
      <c r="D15" s="365"/>
      <c r="E15" s="365"/>
      <c r="F15" s="365"/>
      <c r="G15" s="365"/>
      <c r="H15" s="365"/>
      <c r="I15" s="365"/>
      <c r="J15" s="443" t="str">
        <f>'1（入力はこのシートにしてください）'!J15</f>
        <v/>
      </c>
      <c r="K15" s="444"/>
      <c r="L15" s="443" t="str">
        <f>'1（入力はこのシートにしてください）'!L15</f>
        <v/>
      </c>
      <c r="M15" s="444"/>
      <c r="N15" s="445" t="str">
        <f>'1（入力はこのシートにしてください）'!N15</f>
        <v/>
      </c>
      <c r="O15" s="445"/>
      <c r="P15" s="40" t="str">
        <f>'1（入力はこのシートにしてください）'!P15</f>
        <v/>
      </c>
      <c r="Q15" s="443" t="str">
        <f>'1（入力はこのシートにしてください）'!Q15</f>
        <v/>
      </c>
      <c r="R15" s="445"/>
      <c r="S15" s="444"/>
      <c r="T15" s="41" t="str">
        <f>'1（入力はこのシートにしてください）'!T15</f>
        <v/>
      </c>
      <c r="U15" s="39" t="str">
        <f>'1（入力はこのシートにしてください）'!U15</f>
        <v/>
      </c>
      <c r="V15" s="42" t="str">
        <f>'1（入力はこのシートにしてください）'!V15</f>
        <v/>
      </c>
      <c r="W15" s="41" t="str">
        <f>'1（入力はこのシートにしてください）'!W15</f>
        <v/>
      </c>
      <c r="X15" s="10"/>
      <c r="Y15" s="19"/>
    </row>
    <row r="16" spans="1:39" ht="12" customHeight="1" x14ac:dyDescent="0.15">
      <c r="A16" s="423" t="s">
        <v>23</v>
      </c>
      <c r="B16" s="424"/>
      <c r="C16" s="427" t="str">
        <f>'1（入力はこのシートにしてください）'!C16</f>
        <v xml:space="preserve">（フリガナ） </v>
      </c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9"/>
      <c r="X16" s="15"/>
    </row>
    <row r="17" spans="1:24" ht="12" customHeight="1" x14ac:dyDescent="0.15">
      <c r="A17" s="321"/>
      <c r="B17" s="425"/>
      <c r="C17" s="430" t="str">
        <f>'1（入力はこのシートにしてください）'!C17</f>
        <v>（おなまえ）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12"/>
    </row>
    <row r="18" spans="1:24" ht="24" customHeight="1" x14ac:dyDescent="0.15">
      <c r="A18" s="321"/>
      <c r="B18" s="425"/>
      <c r="C18" s="433">
        <f>'1（入力はこのシートにしてください）'!C18</f>
        <v>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5"/>
      <c r="X18" s="16"/>
    </row>
    <row r="19" spans="1:24" ht="12" customHeight="1" x14ac:dyDescent="0.15">
      <c r="A19" s="321"/>
      <c r="B19" s="425"/>
      <c r="C19" s="430" t="str">
        <f>'1（入力はこのシートにしてください）'!C19</f>
        <v xml:space="preserve">（おところ）　　　（電話） </v>
      </c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2"/>
      <c r="X19" s="12"/>
    </row>
    <row r="20" spans="1:24" ht="24" customHeight="1" x14ac:dyDescent="0.15">
      <c r="A20" s="323"/>
      <c r="B20" s="426"/>
      <c r="C20" s="436">
        <f>'1（入力はこのシートにしてください）'!C20</f>
        <v>0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8"/>
      <c r="X20" s="16"/>
    </row>
    <row r="21" spans="1:24" ht="15.95" customHeight="1" x14ac:dyDescent="0.15">
      <c r="A21" s="490" t="s">
        <v>56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2"/>
      <c r="X21" s="17"/>
    </row>
    <row r="22" spans="1:24" ht="27.95" customHeight="1" x14ac:dyDescent="0.15">
      <c r="A22" s="493"/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5"/>
      <c r="X22" s="18"/>
    </row>
    <row r="23" spans="1:24" ht="27.95" customHeight="1" x14ac:dyDescent="0.15">
      <c r="A23" s="493"/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5"/>
      <c r="X23" s="18"/>
    </row>
    <row r="24" spans="1:24" ht="27.95" customHeight="1" x14ac:dyDescent="0.15">
      <c r="A24" s="493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5"/>
      <c r="X24" s="18"/>
    </row>
    <row r="25" spans="1:24" ht="242.25" customHeight="1" x14ac:dyDescent="0.15">
      <c r="A25" s="496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8"/>
      <c r="X25" s="11"/>
    </row>
    <row r="26" spans="1:24" ht="12" customHeight="1" x14ac:dyDescent="0.15">
      <c r="A26" s="62"/>
      <c r="B26" s="62"/>
      <c r="C26" s="62"/>
      <c r="D26" s="62"/>
      <c r="E26" s="66"/>
      <c r="F26" s="64"/>
      <c r="G26" s="64"/>
      <c r="H26" s="63"/>
      <c r="I26" s="63"/>
      <c r="J26" s="62"/>
      <c r="K26" s="62"/>
      <c r="L26" s="62"/>
      <c r="M26" s="62"/>
      <c r="N26" s="62"/>
      <c r="O26" s="64"/>
      <c r="P26" s="64"/>
      <c r="Q26" s="64"/>
      <c r="R26" s="64"/>
      <c r="S26" s="64"/>
      <c r="T26" s="65"/>
      <c r="U26" s="65"/>
      <c r="V26" s="65"/>
      <c r="W26" s="65"/>
      <c r="X26" s="11"/>
    </row>
    <row r="27" spans="1:24" ht="37.5" customHeight="1" x14ac:dyDescent="0.15">
      <c r="A27" s="71" t="s">
        <v>77</v>
      </c>
      <c r="B27" s="62"/>
      <c r="C27" s="62"/>
      <c r="D27" s="62"/>
      <c r="E27" s="66"/>
      <c r="F27" s="67"/>
      <c r="G27" s="64"/>
      <c r="H27" s="63"/>
      <c r="I27" s="6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18"/>
    </row>
    <row r="28" spans="1:24" ht="37.5" customHeight="1" x14ac:dyDescent="0.15">
      <c r="A28" s="62"/>
      <c r="B28" s="62"/>
      <c r="C28" s="62"/>
      <c r="D28" s="62"/>
      <c r="E28" s="66"/>
      <c r="F28" s="67"/>
      <c r="G28" s="64"/>
      <c r="H28" s="63"/>
      <c r="I28" s="63"/>
      <c r="J28" s="73"/>
      <c r="K28" s="73"/>
      <c r="L28" s="73"/>
      <c r="M28" s="73"/>
      <c r="N28" s="73"/>
      <c r="O28" s="499" t="s">
        <v>58</v>
      </c>
      <c r="P28" s="499"/>
      <c r="Q28" s="499"/>
      <c r="R28" s="499"/>
      <c r="S28" s="499"/>
      <c r="T28" s="73"/>
      <c r="U28" s="73"/>
      <c r="V28" s="73"/>
      <c r="W28" s="73"/>
      <c r="X28" s="11"/>
    </row>
    <row r="29" spans="1:24" ht="37.5" customHeight="1" x14ac:dyDescent="0.15">
      <c r="A29" s="62"/>
      <c r="B29" s="62"/>
      <c r="C29" s="62"/>
      <c r="D29" s="62"/>
      <c r="E29" s="66"/>
      <c r="F29" s="64"/>
      <c r="G29" s="64"/>
      <c r="H29" s="65"/>
      <c r="I29" s="65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11"/>
    </row>
    <row r="30" spans="1:24" ht="27" customHeight="1" x14ac:dyDescent="0.15">
      <c r="A30" s="62"/>
      <c r="B30" s="62"/>
      <c r="C30" s="62"/>
      <c r="D30" s="62"/>
      <c r="E30" s="66"/>
      <c r="F30" s="64"/>
      <c r="G30" s="64"/>
      <c r="H30" s="65"/>
      <c r="I30" s="65"/>
      <c r="J30" s="62"/>
      <c r="K30" s="62"/>
      <c r="L30" s="62"/>
      <c r="M30" s="62"/>
      <c r="N30" s="62"/>
      <c r="O30" s="68"/>
      <c r="P30" s="68"/>
      <c r="Q30" s="68"/>
      <c r="R30" s="68"/>
      <c r="S30" s="68"/>
      <c r="T30" s="68"/>
      <c r="U30" s="68"/>
      <c r="V30" s="68"/>
      <c r="W30" s="68"/>
      <c r="X30" s="11"/>
    </row>
    <row r="31" spans="1:24" x14ac:dyDescent="0.15">
      <c r="A31" s="223"/>
      <c r="B31" s="223"/>
      <c r="C31" s="224"/>
      <c r="D31" s="224"/>
      <c r="E31" s="224"/>
      <c r="F31" s="22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4" x14ac:dyDescent="0.15">
      <c r="A32" s="224"/>
      <c r="B32" s="224"/>
      <c r="C32" s="224"/>
      <c r="D32" s="224"/>
      <c r="E32" s="224"/>
      <c r="F32" s="224"/>
      <c r="J32" s="8"/>
    </row>
    <row r="33" spans="6:6" x14ac:dyDescent="0.15">
      <c r="F33" s="5"/>
    </row>
  </sheetData>
  <mergeCells count="86">
    <mergeCell ref="V4:W4"/>
    <mergeCell ref="A1:C1"/>
    <mergeCell ref="A2:Y2"/>
    <mergeCell ref="A3:B3"/>
    <mergeCell ref="C3:I3"/>
    <mergeCell ref="A4:B4"/>
    <mergeCell ref="C4:I4"/>
    <mergeCell ref="J4:M4"/>
    <mergeCell ref="N4:O4"/>
    <mergeCell ref="Q4:S4"/>
    <mergeCell ref="G5:H5"/>
    <mergeCell ref="J5:W5"/>
    <mergeCell ref="Z5:AM6"/>
    <mergeCell ref="C6:F8"/>
    <mergeCell ref="G6:H7"/>
    <mergeCell ref="I6:I7"/>
    <mergeCell ref="J6:K6"/>
    <mergeCell ref="L6:M6"/>
    <mergeCell ref="N6:O6"/>
    <mergeCell ref="Q6:S6"/>
    <mergeCell ref="Y6:Y8"/>
    <mergeCell ref="J7:K8"/>
    <mergeCell ref="L7:M8"/>
    <mergeCell ref="N7:O8"/>
    <mergeCell ref="P7:P8"/>
    <mergeCell ref="Q7:S8"/>
    <mergeCell ref="G10:H10"/>
    <mergeCell ref="V7:V8"/>
    <mergeCell ref="W7:W8"/>
    <mergeCell ref="G8:H8"/>
    <mergeCell ref="P9:P10"/>
    <mergeCell ref="Q9:S10"/>
    <mergeCell ref="T9:T10"/>
    <mergeCell ref="U9:U10"/>
    <mergeCell ref="V9:V10"/>
    <mergeCell ref="W9:W10"/>
    <mergeCell ref="J9:K10"/>
    <mergeCell ref="L9:M10"/>
    <mergeCell ref="N9:O10"/>
    <mergeCell ref="T7:T8"/>
    <mergeCell ref="U7:U8"/>
    <mergeCell ref="Y9:Y10"/>
    <mergeCell ref="Y11:Y12"/>
    <mergeCell ref="C11:F12"/>
    <mergeCell ref="G11:H11"/>
    <mergeCell ref="J11:K12"/>
    <mergeCell ref="L11:M12"/>
    <mergeCell ref="N11:O12"/>
    <mergeCell ref="P11:P12"/>
    <mergeCell ref="G12:H12"/>
    <mergeCell ref="Q11:S12"/>
    <mergeCell ref="T11:T12"/>
    <mergeCell ref="U11:U12"/>
    <mergeCell ref="V11:V12"/>
    <mergeCell ref="W11:W12"/>
    <mergeCell ref="C9:F10"/>
    <mergeCell ref="G9:H9"/>
    <mergeCell ref="Y13:Y14"/>
    <mergeCell ref="C13:F14"/>
    <mergeCell ref="G13:H13"/>
    <mergeCell ref="J13:K14"/>
    <mergeCell ref="L13:M14"/>
    <mergeCell ref="N13:O14"/>
    <mergeCell ref="P13:P14"/>
    <mergeCell ref="G14:H14"/>
    <mergeCell ref="Q13:S14"/>
    <mergeCell ref="T13:T14"/>
    <mergeCell ref="U13:U14"/>
    <mergeCell ref="V13:V14"/>
    <mergeCell ref="W13:W14"/>
    <mergeCell ref="A31:F32"/>
    <mergeCell ref="A21:W25"/>
    <mergeCell ref="O28:S28"/>
    <mergeCell ref="C20:W20"/>
    <mergeCell ref="C15:I15"/>
    <mergeCell ref="J15:K15"/>
    <mergeCell ref="L15:M15"/>
    <mergeCell ref="N15:O15"/>
    <mergeCell ref="Q15:S15"/>
    <mergeCell ref="A16:B20"/>
    <mergeCell ref="C16:W16"/>
    <mergeCell ref="C17:W17"/>
    <mergeCell ref="C18:W18"/>
    <mergeCell ref="C19:W19"/>
    <mergeCell ref="A5:B15"/>
    <mergeCell ref="C5:F5"/>
  </mergeCells>
  <phoneticPr fontId="1"/>
  <conditionalFormatting sqref="H30:I30">
    <cfRule type="cellIs" dxfId="0" priority="1" operator="equal">
      <formula>0</formula>
    </cfRule>
  </conditionalFormatting>
  <pageMargins left="0.59055118110236227" right="0.19685039370078741" top="0.78740157480314965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1（入力はこのシートにしてください）</vt:lpstr>
      <vt:lpstr>２</vt:lpstr>
      <vt:lpstr>３</vt:lpstr>
      <vt:lpstr>４</vt:lpstr>
      <vt:lpstr>'1（入力はこのシートにしてください）'!Print_Area</vt:lpstr>
      <vt:lpstr>'２'!Print_Area</vt:lpstr>
      <vt:lpstr>'３'!Print_Area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山下晃平</dc:creator>
  <cp:lastModifiedBy>佐藤 和弘</cp:lastModifiedBy>
  <cp:lastPrinted>2026-03-04T00:55:01Z</cp:lastPrinted>
  <dcterms:created xsi:type="dcterms:W3CDTF">2005-03-16T04:40:57Z</dcterms:created>
  <dcterms:modified xsi:type="dcterms:W3CDTF">2026-03-06T04:31:33Z</dcterms:modified>
</cp:coreProperties>
</file>